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latiňany\Slatiňany - jízdárna\Rozpočty + výkazy výměr\Výkazy výměr\"/>
    </mc:Choice>
  </mc:AlternateContent>
  <xr:revisionPtr revIDLastSave="0" documentId="13_ncr:1_{2B537EDD-27C4-43EA-8513-E50F6F446E63}" xr6:coauthVersionLast="43" xr6:coauthVersionMax="43" xr10:uidLastSave="{00000000-0000-0000-0000-000000000000}"/>
  <bookViews>
    <workbookView xWindow="-110" yWindow="-110" windowWidth="38620" windowHeight="21220" activeTab="5" xr2:uid="{00000000-000D-0000-FFFF-FFFF00000000}"/>
  </bookViews>
  <sheets>
    <sheet name="Stavba" sheetId="1" r:id="rId1"/>
    <sheet name="SO01 TIT ESIL" sheetId="2" r:id="rId2"/>
    <sheet name="SO01  Souhrn ESIL" sheetId="3" r:id="rId3"/>
    <sheet name="SO01 Pol ESIL" sheetId="4" r:id="rId4"/>
    <sheet name="SO01 TIT BLESK" sheetId="5" r:id="rId5"/>
    <sheet name="SO01 Souhrn BLESK" sheetId="6" r:id="rId6"/>
    <sheet name="SO01 BLESK Pol" sheetId="7" r:id="rId7"/>
    <sheet name="SO02 TIT ESIL" sheetId="8" r:id="rId8"/>
    <sheet name="SO02 Souhrn ESIL" sheetId="9" r:id="rId9"/>
    <sheet name="SO02  Pol ESIL" sheetId="10" r:id="rId10"/>
    <sheet name="SO02 TIT BLESK" sheetId="11" r:id="rId11"/>
    <sheet name="SO02 Souhrn BLESK" sheetId="12" r:id="rId12"/>
    <sheet name="SO02 BLESK Pol" sheetId="13" r:id="rId13"/>
    <sheet name="Nápojení RK1 a RK2" sheetId="14" r:id="rId14"/>
    <sheet name="Napojení RK1 a RK2 souhrn" sheetId="15" r:id="rId15"/>
    <sheet name="Napojení RK1 a RK2 položky" sheetId="16" r:id="rId16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15">'Napojení RK1 a RK2 položky'!$1:$6</definedName>
    <definedName name="_xlnm.Print_Titles" localSheetId="14">'Napojení RK1 a RK2 souhrn'!$1:$6</definedName>
    <definedName name="_xlnm.Print_Titles" localSheetId="2">'SO01  Souhrn ESIL'!$1:$6</definedName>
    <definedName name="_xlnm.Print_Titles" localSheetId="6">'SO01 BLESK Pol'!$1:$6</definedName>
    <definedName name="_xlnm.Print_Titles" localSheetId="3">'SO01 Pol ESIL'!$1:$6</definedName>
    <definedName name="_xlnm.Print_Titles" localSheetId="5">'SO01 Souhrn BLESK'!$1:$6</definedName>
    <definedName name="_xlnm.Print_Titles" localSheetId="9">'SO02  Pol ESIL'!$1:$6</definedName>
    <definedName name="_xlnm.Print_Titles" localSheetId="12">'SO02 BLESK Pol'!$1:$6</definedName>
    <definedName name="_xlnm.Print_Titles" localSheetId="11">'SO02 Souhrn BLESK'!$1:$6</definedName>
    <definedName name="_xlnm.Print_Titles" localSheetId="8">'SO02 Souhrn ESIL'!$1:$6</definedName>
    <definedName name="Objednatel" localSheetId="0">Stavba!$D$11</definedName>
    <definedName name="Objekt" localSheetId="0">Stavba!$B$29</definedName>
    <definedName name="_xlnm.Print_Area" localSheetId="13">'Nápojení RK1 a RK2'!$A$1:$G$45</definedName>
    <definedName name="_xlnm.Print_Area" localSheetId="15">'Napojení RK1 a RK2 položky'!$A$1:$K$16</definedName>
    <definedName name="_xlnm.Print_Area" localSheetId="14">'Napojení RK1 a RK2 souhrn'!$A$1:$I$23</definedName>
    <definedName name="_xlnm.Print_Area" localSheetId="2">'SO01  Souhrn ESIL'!$A$1:$I$26</definedName>
    <definedName name="_xlnm.Print_Area" localSheetId="6">'SO01 BLESK Pol'!$A$1:$K$31</definedName>
    <definedName name="_xlnm.Print_Area" localSheetId="3">'SO01 Pol ESIL'!$A$1:$K$88</definedName>
    <definedName name="_xlnm.Print_Area" localSheetId="5">'SO01 Souhrn BLESK'!$A$1:$I$22</definedName>
    <definedName name="_xlnm.Print_Area" localSheetId="4">'SO01 TIT BLESK'!$A$1:$G$45</definedName>
    <definedName name="_xlnm.Print_Area" localSheetId="1">'SO01 TIT ESIL'!$A$1:$G$45</definedName>
    <definedName name="_xlnm.Print_Area" localSheetId="9">'SO02  Pol ESIL'!$A$1:$K$82</definedName>
    <definedName name="_xlnm.Print_Area" localSheetId="12">'SO02 BLESK Pol'!$A$1:$K$32</definedName>
    <definedName name="_xlnm.Print_Area" localSheetId="11">'SO02 Souhrn BLESK'!$A$1:$I$22</definedName>
    <definedName name="_xlnm.Print_Area" localSheetId="8">'SO02 Souhrn ESIL'!$A$1:$I$26</definedName>
    <definedName name="_xlnm.Print_Area" localSheetId="10">'SO02 TIT BLESK'!$A$1:$G$45</definedName>
    <definedName name="_xlnm.Print_Area" localSheetId="7">'SO02 TIT ESIL'!$A$1:$G$45</definedName>
    <definedName name="_xlnm.Print_Area" localSheetId="0">Stavba!$B$1:$J$76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15" hidden="1">0</definedName>
    <definedName name="solver_lin" localSheetId="6" hidden="1">0</definedName>
    <definedName name="solver_lin" localSheetId="3" hidden="1">0</definedName>
    <definedName name="solver_lin" localSheetId="9" hidden="1">0</definedName>
    <definedName name="solver_lin" localSheetId="12" hidden="1">0</definedName>
    <definedName name="solver_num" localSheetId="15" hidden="1">0</definedName>
    <definedName name="solver_num" localSheetId="6" hidden="1">0</definedName>
    <definedName name="solver_num" localSheetId="3" hidden="1">0</definedName>
    <definedName name="solver_num" localSheetId="9" hidden="1">0</definedName>
    <definedName name="solver_num" localSheetId="12" hidden="1">0</definedName>
    <definedName name="solver_opt" localSheetId="15" hidden="1">'Napojení RK1 a RK2 položky'!#REF!</definedName>
    <definedName name="solver_opt" localSheetId="6" hidden="1">'SO01 BLESK Pol'!#REF!</definedName>
    <definedName name="solver_opt" localSheetId="3" hidden="1">'SO01 Pol ESIL'!#REF!</definedName>
    <definedName name="solver_opt" localSheetId="9" hidden="1">'SO02  Pol ESIL'!#REF!</definedName>
    <definedName name="solver_opt" localSheetId="12" hidden="1">'SO02 BLESK Pol'!#REF!</definedName>
    <definedName name="solver_typ" localSheetId="15" hidden="1">1</definedName>
    <definedName name="solver_typ" localSheetId="6" hidden="1">1</definedName>
    <definedName name="solver_typ" localSheetId="3" hidden="1">1</definedName>
    <definedName name="solver_typ" localSheetId="9" hidden="1">1</definedName>
    <definedName name="solver_typ" localSheetId="12" hidden="1">1</definedName>
    <definedName name="solver_val" localSheetId="15" hidden="1">0</definedName>
    <definedName name="solver_val" localSheetId="6" hidden="1">0</definedName>
    <definedName name="solver_val" localSheetId="3" hidden="1">0</definedName>
    <definedName name="solver_val" localSheetId="9" hidden="1">0</definedName>
    <definedName name="solver_val" localSheetId="12" hidden="1">0</definedName>
    <definedName name="SoucetDilu" localSheetId="0">Stavba!$F$57:$J$57</definedName>
    <definedName name="StavbaCelkem" localSheetId="0">Stavba!$H$32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4" i="10" l="1"/>
  <c r="I21" i="15" l="1"/>
  <c r="D21" i="14"/>
  <c r="I20" i="15"/>
  <c r="G21" i="14"/>
  <c r="D20" i="14"/>
  <c r="I19" i="15"/>
  <c r="G20" i="14" s="1"/>
  <c r="D19" i="14"/>
  <c r="I18" i="15"/>
  <c r="G19" i="14" s="1"/>
  <c r="D18" i="14"/>
  <c r="I17" i="15"/>
  <c r="G18" i="14" s="1"/>
  <c r="D17" i="14"/>
  <c r="I16" i="15"/>
  <c r="G17" i="14" s="1"/>
  <c r="D16" i="14"/>
  <c r="I15" i="15"/>
  <c r="G16" i="14" s="1"/>
  <c r="D15" i="14"/>
  <c r="I14" i="15"/>
  <c r="BE15" i="16"/>
  <c r="BC15" i="16"/>
  <c r="BB15" i="16"/>
  <c r="BA15" i="16"/>
  <c r="BA16" i="16" s="1"/>
  <c r="E8" i="15" s="1"/>
  <c r="K15" i="16"/>
  <c r="I15" i="16"/>
  <c r="G15" i="16"/>
  <c r="BD15" i="16" s="1"/>
  <c r="BE14" i="16"/>
  <c r="BC14" i="16"/>
  <c r="BB14" i="16"/>
  <c r="BA14" i="16"/>
  <c r="K14" i="16"/>
  <c r="I14" i="16"/>
  <c r="G14" i="16"/>
  <c r="BD14" i="16" s="1"/>
  <c r="BE13" i="16"/>
  <c r="BC13" i="16"/>
  <c r="BC16" i="16" s="1"/>
  <c r="G8" i="15" s="1"/>
  <c r="BB13" i="16"/>
  <c r="BA13" i="16"/>
  <c r="K13" i="16"/>
  <c r="I13" i="16"/>
  <c r="I16" i="16" s="1"/>
  <c r="G13" i="16"/>
  <c r="BD13" i="16" s="1"/>
  <c r="BE12" i="16"/>
  <c r="BC12" i="16"/>
  <c r="BB12" i="16"/>
  <c r="BA12" i="16"/>
  <c r="K12" i="16"/>
  <c r="I12" i="16"/>
  <c r="G12" i="16"/>
  <c r="BD12" i="16" s="1"/>
  <c r="B8" i="15"/>
  <c r="A8" i="15"/>
  <c r="BE9" i="16"/>
  <c r="BC9" i="16"/>
  <c r="BB9" i="16"/>
  <c r="BA9" i="16"/>
  <c r="K9" i="16"/>
  <c r="I9" i="16"/>
  <c r="G9" i="16"/>
  <c r="BD9" i="16"/>
  <c r="BE8" i="16"/>
  <c r="BE10" i="16" s="1"/>
  <c r="I7" i="15" s="1"/>
  <c r="BC8" i="16"/>
  <c r="BC10" i="16" s="1"/>
  <c r="G7" i="15" s="1"/>
  <c r="BB8" i="16"/>
  <c r="BA8" i="16"/>
  <c r="BA10" i="16" s="1"/>
  <c r="E7" i="15" s="1"/>
  <c r="K8" i="16"/>
  <c r="K10" i="16" s="1"/>
  <c r="I8" i="16"/>
  <c r="I10" i="16" s="1"/>
  <c r="G8" i="16"/>
  <c r="BD8" i="16"/>
  <c r="BD10" i="16" s="1"/>
  <c r="H7" i="15" s="1"/>
  <c r="B7" i="15"/>
  <c r="A7" i="15"/>
  <c r="BB10" i="16"/>
  <c r="F7" i="15" s="1"/>
  <c r="G10" i="16"/>
  <c r="E4" i="16"/>
  <c r="F3" i="16"/>
  <c r="C33" i="14"/>
  <c r="F33" i="14" s="1"/>
  <c r="C31" i="14"/>
  <c r="G7" i="14"/>
  <c r="I20" i="12"/>
  <c r="D21" i="11"/>
  <c r="I19" i="12"/>
  <c r="G21" i="11" s="1"/>
  <c r="D20" i="11"/>
  <c r="I18" i="12"/>
  <c r="G20" i="11" s="1"/>
  <c r="D19" i="11"/>
  <c r="I17" i="12"/>
  <c r="G19" i="11" s="1"/>
  <c r="D18" i="11"/>
  <c r="I16" i="12"/>
  <c r="G18" i="11" s="1"/>
  <c r="D17" i="11"/>
  <c r="I15" i="12"/>
  <c r="D16" i="11"/>
  <c r="I14" i="12"/>
  <c r="G16" i="11" s="1"/>
  <c r="D15" i="11"/>
  <c r="I13" i="12"/>
  <c r="G15" i="11" s="1"/>
  <c r="BD31" i="13"/>
  <c r="BC31" i="13"/>
  <c r="BB31" i="13"/>
  <c r="BA31" i="13"/>
  <c r="K31" i="13"/>
  <c r="I31" i="13"/>
  <c r="G31" i="13"/>
  <c r="BE31" i="13" s="1"/>
  <c r="BE30" i="13"/>
  <c r="BC30" i="13"/>
  <c r="BB30" i="13"/>
  <c r="BA30" i="13"/>
  <c r="K30" i="13"/>
  <c r="I30" i="13"/>
  <c r="G30" i="13"/>
  <c r="BD30" i="13" s="1"/>
  <c r="BE29" i="13"/>
  <c r="BC29" i="13"/>
  <c r="BB29" i="13"/>
  <c r="BA29" i="13"/>
  <c r="K29" i="13"/>
  <c r="I29" i="13"/>
  <c r="G29" i="13"/>
  <c r="BD29" i="13" s="1"/>
  <c r="BE28" i="13"/>
  <c r="BD28" i="13"/>
  <c r="BB28" i="13"/>
  <c r="BA28" i="13"/>
  <c r="K28" i="13"/>
  <c r="I28" i="13"/>
  <c r="G28" i="13"/>
  <c r="BC28" i="13" s="1"/>
  <c r="BE27" i="13"/>
  <c r="BD27" i="13"/>
  <c r="BB27" i="13"/>
  <c r="BA27" i="13"/>
  <c r="K27" i="13"/>
  <c r="I27" i="13"/>
  <c r="G27" i="13"/>
  <c r="BC27" i="13" s="1"/>
  <c r="BE26" i="13"/>
  <c r="BD26" i="13"/>
  <c r="BB26" i="13"/>
  <c r="BA26" i="13"/>
  <c r="K26" i="13"/>
  <c r="I26" i="13"/>
  <c r="G26" i="13"/>
  <c r="BC26" i="13" s="1"/>
  <c r="BE25" i="13"/>
  <c r="BD25" i="13"/>
  <c r="BB25" i="13"/>
  <c r="BA25" i="13"/>
  <c r="K25" i="13"/>
  <c r="I25" i="13"/>
  <c r="G25" i="13"/>
  <c r="BC25" i="13" s="1"/>
  <c r="BE24" i="13"/>
  <c r="BD24" i="13"/>
  <c r="BB24" i="13"/>
  <c r="BA24" i="13"/>
  <c r="K24" i="13"/>
  <c r="I24" i="13"/>
  <c r="G24" i="13"/>
  <c r="BC24" i="13" s="1"/>
  <c r="BE23" i="13"/>
  <c r="BD23" i="13"/>
  <c r="BB23" i="13"/>
  <c r="BA23" i="13"/>
  <c r="K23" i="13"/>
  <c r="I23" i="13"/>
  <c r="G23" i="13"/>
  <c r="BC23" i="13" s="1"/>
  <c r="BE22" i="13"/>
  <c r="BD22" i="13"/>
  <c r="BB22" i="13"/>
  <c r="BA22" i="13"/>
  <c r="K22" i="13"/>
  <c r="I22" i="13"/>
  <c r="G22" i="13"/>
  <c r="BC22" i="13" s="1"/>
  <c r="BE21" i="13"/>
  <c r="BD21" i="13"/>
  <c r="BB21" i="13"/>
  <c r="BA21" i="13"/>
  <c r="K21" i="13"/>
  <c r="I21" i="13"/>
  <c r="G21" i="13"/>
  <c r="BC21" i="13" s="1"/>
  <c r="BE20" i="13"/>
  <c r="BD20" i="13"/>
  <c r="BB20" i="13"/>
  <c r="BA20" i="13"/>
  <c r="K20" i="13"/>
  <c r="I20" i="13"/>
  <c r="G20" i="13"/>
  <c r="BC20" i="13" s="1"/>
  <c r="BE19" i="13"/>
  <c r="BD19" i="13"/>
  <c r="BB19" i="13"/>
  <c r="BA19" i="13"/>
  <c r="K19" i="13"/>
  <c r="I19" i="13"/>
  <c r="G19" i="13"/>
  <c r="BC19" i="13" s="1"/>
  <c r="BE18" i="13"/>
  <c r="BD18" i="13"/>
  <c r="BB18" i="13"/>
  <c r="BA18" i="13"/>
  <c r="K18" i="13"/>
  <c r="I18" i="13"/>
  <c r="G18" i="13"/>
  <c r="BC18" i="13" s="1"/>
  <c r="BE17" i="13"/>
  <c r="BD17" i="13"/>
  <c r="BB17" i="13"/>
  <c r="BA17" i="13"/>
  <c r="K17" i="13"/>
  <c r="I17" i="13"/>
  <c r="G17" i="13"/>
  <c r="BC17" i="13" s="1"/>
  <c r="BE16" i="13"/>
  <c r="BD16" i="13"/>
  <c r="BB16" i="13"/>
  <c r="BA16" i="13"/>
  <c r="K16" i="13"/>
  <c r="I16" i="13"/>
  <c r="G16" i="13"/>
  <c r="BE15" i="13"/>
  <c r="BC15" i="13"/>
  <c r="BB15" i="13"/>
  <c r="BA15" i="13"/>
  <c r="K15" i="13"/>
  <c r="I15" i="13"/>
  <c r="G15" i="13"/>
  <c r="BD15" i="13" s="1"/>
  <c r="BE14" i="13"/>
  <c r="BC14" i="13"/>
  <c r="BB14" i="13"/>
  <c r="BA14" i="13"/>
  <c r="K14" i="13"/>
  <c r="I14" i="13"/>
  <c r="G14" i="13"/>
  <c r="BD14" i="13" s="1"/>
  <c r="BE13" i="13"/>
  <c r="BC13" i="13"/>
  <c r="BB13" i="13"/>
  <c r="BA13" i="13"/>
  <c r="K13" i="13"/>
  <c r="I13" i="13"/>
  <c r="G13" i="13"/>
  <c r="BD13" i="13" s="1"/>
  <c r="BE12" i="13"/>
  <c r="BC12" i="13"/>
  <c r="BB12" i="13"/>
  <c r="BA12" i="13"/>
  <c r="K12" i="13"/>
  <c r="I12" i="13"/>
  <c r="G12" i="13"/>
  <c r="BD12" i="13" s="1"/>
  <c r="BE11" i="13"/>
  <c r="BC11" i="13"/>
  <c r="BB11" i="13"/>
  <c r="BA11" i="13"/>
  <c r="K11" i="13"/>
  <c r="I11" i="13"/>
  <c r="G11" i="13"/>
  <c r="BD11" i="13" s="1"/>
  <c r="BE10" i="13"/>
  <c r="BC10" i="13"/>
  <c r="BB10" i="13"/>
  <c r="BA10" i="13"/>
  <c r="K10" i="13"/>
  <c r="I10" i="13"/>
  <c r="G10" i="13"/>
  <c r="BD10" i="13" s="1"/>
  <c r="BE9" i="13"/>
  <c r="BC9" i="13"/>
  <c r="BB9" i="13"/>
  <c r="BA9" i="13"/>
  <c r="K9" i="13"/>
  <c r="I9" i="13"/>
  <c r="G9" i="13"/>
  <c r="BD9" i="13" s="1"/>
  <c r="BE8" i="13"/>
  <c r="BC8" i="13"/>
  <c r="BB8" i="13"/>
  <c r="BA8" i="13"/>
  <c r="K8" i="13"/>
  <c r="I8" i="13"/>
  <c r="G8" i="13"/>
  <c r="BD8" i="13" s="1"/>
  <c r="B7" i="12"/>
  <c r="A7" i="12"/>
  <c r="E4" i="13"/>
  <c r="F3" i="13"/>
  <c r="F33" i="11"/>
  <c r="C33" i="11"/>
  <c r="C31" i="11"/>
  <c r="G7" i="11"/>
  <c r="I24" i="9"/>
  <c r="D21" i="8"/>
  <c r="I23" i="9"/>
  <c r="G21" i="8" s="1"/>
  <c r="D20" i="8"/>
  <c r="I22" i="9"/>
  <c r="G20" i="8" s="1"/>
  <c r="D19" i="8"/>
  <c r="I21" i="9"/>
  <c r="G19" i="8" s="1"/>
  <c r="D18" i="8"/>
  <c r="I20" i="9"/>
  <c r="D17" i="8"/>
  <c r="I19" i="9"/>
  <c r="G17" i="8" s="1"/>
  <c r="D16" i="8"/>
  <c r="I18" i="9"/>
  <c r="G16" i="8" s="1"/>
  <c r="D15" i="8"/>
  <c r="I17" i="9"/>
  <c r="G15" i="8" s="1"/>
  <c r="BE81" i="10"/>
  <c r="BE82" i="10" s="1"/>
  <c r="I11" i="9" s="1"/>
  <c r="BD81" i="10"/>
  <c r="BD82" i="10" s="1"/>
  <c r="H11" i="9" s="1"/>
  <c r="BB81" i="10"/>
  <c r="BB82" i="10" s="1"/>
  <c r="BA81" i="10"/>
  <c r="K81" i="10"/>
  <c r="K82" i="10" s="1"/>
  <c r="I81" i="10"/>
  <c r="I82" i="10" s="1"/>
  <c r="G81" i="10"/>
  <c r="B11" i="9"/>
  <c r="A11" i="9"/>
  <c r="F11" i="9"/>
  <c r="BA82" i="10"/>
  <c r="E11" i="9" s="1"/>
  <c r="BE78" i="10"/>
  <c r="BE79" i="10" s="1"/>
  <c r="I10" i="9" s="1"/>
  <c r="BC78" i="10"/>
  <c r="BC79" i="10" s="1"/>
  <c r="G10" i="9" s="1"/>
  <c r="BB78" i="10"/>
  <c r="BB79" i="10" s="1"/>
  <c r="F10" i="9" s="1"/>
  <c r="BA78" i="10"/>
  <c r="BA79" i="10" s="1"/>
  <c r="E10" i="9" s="1"/>
  <c r="K78" i="10"/>
  <c r="K79" i="10" s="1"/>
  <c r="I78" i="10"/>
  <c r="I79" i="10" s="1"/>
  <c r="G78" i="10"/>
  <c r="B10" i="9"/>
  <c r="A10" i="9"/>
  <c r="BD75" i="10"/>
  <c r="BC75" i="10"/>
  <c r="BB75" i="10"/>
  <c r="BA75" i="10"/>
  <c r="K75" i="10"/>
  <c r="I75" i="10"/>
  <c r="G75" i="10"/>
  <c r="BE75" i="10" s="1"/>
  <c r="BE73" i="10"/>
  <c r="BD73" i="10"/>
  <c r="BB73" i="10"/>
  <c r="BA73" i="10"/>
  <c r="K73" i="10"/>
  <c r="I73" i="10"/>
  <c r="G73" i="10"/>
  <c r="BC73" i="10" s="1"/>
  <c r="BE72" i="10"/>
  <c r="BD72" i="10"/>
  <c r="BB72" i="10"/>
  <c r="BA72" i="10"/>
  <c r="K72" i="10"/>
  <c r="I72" i="10"/>
  <c r="G72" i="10"/>
  <c r="BC72" i="10" s="1"/>
  <c r="BE71" i="10"/>
  <c r="BD71" i="10"/>
  <c r="BB71" i="10"/>
  <c r="BA71" i="10"/>
  <c r="K71" i="10"/>
  <c r="I71" i="10"/>
  <c r="G71" i="10"/>
  <c r="BC71" i="10" s="1"/>
  <c r="BE70" i="10"/>
  <c r="BD70" i="10"/>
  <c r="BB70" i="10"/>
  <c r="BA70" i="10"/>
  <c r="K70" i="10"/>
  <c r="I70" i="10"/>
  <c r="G70" i="10"/>
  <c r="BC70" i="10" s="1"/>
  <c r="BE69" i="10"/>
  <c r="BD69" i="10"/>
  <c r="BB69" i="10"/>
  <c r="BA69" i="10"/>
  <c r="K69" i="10"/>
  <c r="I69" i="10"/>
  <c r="G69" i="10"/>
  <c r="BC69" i="10" s="1"/>
  <c r="BE68" i="10"/>
  <c r="BD68" i="10"/>
  <c r="BB68" i="10"/>
  <c r="BA68" i="10"/>
  <c r="K68" i="10"/>
  <c r="I68" i="10"/>
  <c r="G68" i="10"/>
  <c r="BC68" i="10" s="1"/>
  <c r="BE67" i="10"/>
  <c r="BD67" i="10"/>
  <c r="BB67" i="10"/>
  <c r="BA67" i="10"/>
  <c r="K67" i="10"/>
  <c r="I67" i="10"/>
  <c r="G67" i="10"/>
  <c r="BC67" i="10" s="1"/>
  <c r="BE66" i="10"/>
  <c r="BD66" i="10"/>
  <c r="BB66" i="10"/>
  <c r="BA66" i="10"/>
  <c r="K66" i="10"/>
  <c r="I66" i="10"/>
  <c r="G66" i="10"/>
  <c r="BC66" i="10" s="1"/>
  <c r="BE65" i="10"/>
  <c r="BD65" i="10"/>
  <c r="BC65" i="10"/>
  <c r="BB65" i="10"/>
  <c r="BA65" i="10"/>
  <c r="K65" i="10"/>
  <c r="I65" i="10"/>
  <c r="G65" i="10"/>
  <c r="BE64" i="10"/>
  <c r="BD64" i="10"/>
  <c r="BB64" i="10"/>
  <c r="BA64" i="10"/>
  <c r="K64" i="10"/>
  <c r="I64" i="10"/>
  <c r="G64" i="10"/>
  <c r="BC64" i="10" s="1"/>
  <c r="BE63" i="10"/>
  <c r="BD63" i="10"/>
  <c r="BB63" i="10"/>
  <c r="BA63" i="10"/>
  <c r="K63" i="10"/>
  <c r="I63" i="10"/>
  <c r="G63" i="10"/>
  <c r="BC63" i="10" s="1"/>
  <c r="BE62" i="10"/>
  <c r="BD62" i="10"/>
  <c r="BB62" i="10"/>
  <c r="BA62" i="10"/>
  <c r="K62" i="10"/>
  <c r="I62" i="10"/>
  <c r="G62" i="10"/>
  <c r="BC62" i="10" s="1"/>
  <c r="BE61" i="10"/>
  <c r="BD61" i="10"/>
  <c r="BB61" i="10"/>
  <c r="BA61" i="10"/>
  <c r="K61" i="10"/>
  <c r="I61" i="10"/>
  <c r="G61" i="10"/>
  <c r="BC61" i="10" s="1"/>
  <c r="BE60" i="10"/>
  <c r="BD60" i="10"/>
  <c r="BB60" i="10"/>
  <c r="BA60" i="10"/>
  <c r="K60" i="10"/>
  <c r="I60" i="10"/>
  <c r="G60" i="10"/>
  <c r="BC60" i="10" s="1"/>
  <c r="BE59" i="10"/>
  <c r="BD59" i="10"/>
  <c r="BB59" i="10"/>
  <c r="BA59" i="10"/>
  <c r="K59" i="10"/>
  <c r="I59" i="10"/>
  <c r="G59" i="10"/>
  <c r="BC59" i="10" s="1"/>
  <c r="BE58" i="10"/>
  <c r="BD58" i="10"/>
  <c r="BB58" i="10"/>
  <c r="BA58" i="10"/>
  <c r="K58" i="10"/>
  <c r="I58" i="10"/>
  <c r="G58" i="10"/>
  <c r="BC58" i="10" s="1"/>
  <c r="BE57" i="10"/>
  <c r="BD57" i="10"/>
  <c r="BB57" i="10"/>
  <c r="BA57" i="10"/>
  <c r="K57" i="10"/>
  <c r="I57" i="10"/>
  <c r="G57" i="10"/>
  <c r="BC57" i="10" s="1"/>
  <c r="BE56" i="10"/>
  <c r="BD56" i="10"/>
  <c r="BB56" i="10"/>
  <c r="BA56" i="10"/>
  <c r="K56" i="10"/>
  <c r="I56" i="10"/>
  <c r="G56" i="10"/>
  <c r="BC56" i="10" s="1"/>
  <c r="BE55" i="10"/>
  <c r="BD55" i="10"/>
  <c r="BB55" i="10"/>
  <c r="BA55" i="10"/>
  <c r="K55" i="10"/>
  <c r="I55" i="10"/>
  <c r="G55" i="10"/>
  <c r="BC55" i="10" s="1"/>
  <c r="BE54" i="10"/>
  <c r="BD54" i="10"/>
  <c r="BB54" i="10"/>
  <c r="BA54" i="10"/>
  <c r="K54" i="10"/>
  <c r="I54" i="10"/>
  <c r="G54" i="10"/>
  <c r="BC54" i="10" s="1"/>
  <c r="BE53" i="10"/>
  <c r="BD53" i="10"/>
  <c r="BB53" i="10"/>
  <c r="BA53" i="10"/>
  <c r="K53" i="10"/>
  <c r="I53" i="10"/>
  <c r="G53" i="10"/>
  <c r="BC53" i="10" s="1"/>
  <c r="BE52" i="10"/>
  <c r="BD52" i="10"/>
  <c r="BB52" i="10"/>
  <c r="BA52" i="10"/>
  <c r="K52" i="10"/>
  <c r="I52" i="10"/>
  <c r="G52" i="10"/>
  <c r="BC52" i="10" s="1"/>
  <c r="BE51" i="10"/>
  <c r="BD51" i="10"/>
  <c r="BB51" i="10"/>
  <c r="BA51" i="10"/>
  <c r="K51" i="10"/>
  <c r="I51" i="10"/>
  <c r="G51" i="10"/>
  <c r="BC51" i="10" s="1"/>
  <c r="BE50" i="10"/>
  <c r="BD50" i="10"/>
  <c r="BB50" i="10"/>
  <c r="BA50" i="10"/>
  <c r="K50" i="10"/>
  <c r="I50" i="10"/>
  <c r="G50" i="10"/>
  <c r="BC50" i="10" s="1"/>
  <c r="BE49" i="10"/>
  <c r="BD49" i="10"/>
  <c r="BB49" i="10"/>
  <c r="BA49" i="10"/>
  <c r="K49" i="10"/>
  <c r="I49" i="10"/>
  <c r="G49" i="10"/>
  <c r="BC49" i="10" s="1"/>
  <c r="BE48" i="10"/>
  <c r="BD48" i="10"/>
  <c r="BB48" i="10"/>
  <c r="BA48" i="10"/>
  <c r="K48" i="10"/>
  <c r="I48" i="10"/>
  <c r="G48" i="10"/>
  <c r="BC48" i="10" s="1"/>
  <c r="BE47" i="10"/>
  <c r="BD47" i="10"/>
  <c r="BB47" i="10"/>
  <c r="BA47" i="10"/>
  <c r="K47" i="10"/>
  <c r="I47" i="10"/>
  <c r="G47" i="10"/>
  <c r="BC47" i="10" s="1"/>
  <c r="BE46" i="10"/>
  <c r="BD46" i="10"/>
  <c r="BB46" i="10"/>
  <c r="BA46" i="10"/>
  <c r="K46" i="10"/>
  <c r="I46" i="10"/>
  <c r="G46" i="10"/>
  <c r="BC46" i="10" s="1"/>
  <c r="BE45" i="10"/>
  <c r="BD45" i="10"/>
  <c r="BB45" i="10"/>
  <c r="BA45" i="10"/>
  <c r="K45" i="10"/>
  <c r="I45" i="10"/>
  <c r="G45" i="10"/>
  <c r="BC45" i="10" s="1"/>
  <c r="BE44" i="10"/>
  <c r="BD44" i="10"/>
  <c r="BB44" i="10"/>
  <c r="BA44" i="10"/>
  <c r="K44" i="10"/>
  <c r="I44" i="10"/>
  <c r="G44" i="10"/>
  <c r="BC44" i="10" s="1"/>
  <c r="BE43" i="10"/>
  <c r="BD43" i="10"/>
  <c r="BB43" i="10"/>
  <c r="BA43" i="10"/>
  <c r="K43" i="10"/>
  <c r="I43" i="10"/>
  <c r="G43" i="10"/>
  <c r="BC43" i="10" s="1"/>
  <c r="BE42" i="10"/>
  <c r="BC42" i="10"/>
  <c r="BB42" i="10"/>
  <c r="BA42" i="10"/>
  <c r="K42" i="10"/>
  <c r="I42" i="10"/>
  <c r="G42" i="10"/>
  <c r="BD42" i="10" s="1"/>
  <c r="BE41" i="10"/>
  <c r="BC41" i="10"/>
  <c r="BB41" i="10"/>
  <c r="BA41" i="10"/>
  <c r="K41" i="10"/>
  <c r="I41" i="10"/>
  <c r="G41" i="10"/>
  <c r="BD41" i="10" s="1"/>
  <c r="BE40" i="10"/>
  <c r="BC40" i="10"/>
  <c r="BB40" i="10"/>
  <c r="BA40" i="10"/>
  <c r="K40" i="10"/>
  <c r="I40" i="10"/>
  <c r="G40" i="10"/>
  <c r="BD40" i="10" s="1"/>
  <c r="BE39" i="10"/>
  <c r="BC39" i="10"/>
  <c r="BB39" i="10"/>
  <c r="BA39" i="10"/>
  <c r="K39" i="10"/>
  <c r="I39" i="10"/>
  <c r="G39" i="10"/>
  <c r="BD39" i="10" s="1"/>
  <c r="BE38" i="10"/>
  <c r="BC38" i="10"/>
  <c r="BB38" i="10"/>
  <c r="BA38" i="10"/>
  <c r="K38" i="10"/>
  <c r="I38" i="10"/>
  <c r="G38" i="10"/>
  <c r="BD38" i="10" s="1"/>
  <c r="BE37" i="10"/>
  <c r="BC37" i="10"/>
  <c r="BB37" i="10"/>
  <c r="BA37" i="10"/>
  <c r="K37" i="10"/>
  <c r="I37" i="10"/>
  <c r="G37" i="10"/>
  <c r="BD37" i="10" s="1"/>
  <c r="BE36" i="10"/>
  <c r="BC36" i="10"/>
  <c r="BB36" i="10"/>
  <c r="BA36" i="10"/>
  <c r="K36" i="10"/>
  <c r="I36" i="10"/>
  <c r="G36" i="10"/>
  <c r="BD36" i="10" s="1"/>
  <c r="BE35" i="10"/>
  <c r="BC35" i="10"/>
  <c r="BB35" i="10"/>
  <c r="BA35" i="10"/>
  <c r="K35" i="10"/>
  <c r="I35" i="10"/>
  <c r="G35" i="10"/>
  <c r="BD35" i="10" s="1"/>
  <c r="BE34" i="10"/>
  <c r="BC34" i="10"/>
  <c r="BB34" i="10"/>
  <c r="BA34" i="10"/>
  <c r="K34" i="10"/>
  <c r="I34" i="10"/>
  <c r="G34" i="10"/>
  <c r="BD34" i="10" s="1"/>
  <c r="BE33" i="10"/>
  <c r="BC33" i="10"/>
  <c r="BB33" i="10"/>
  <c r="BA33" i="10"/>
  <c r="K33" i="10"/>
  <c r="I33" i="10"/>
  <c r="G33" i="10"/>
  <c r="BD33" i="10" s="1"/>
  <c r="BE32" i="10"/>
  <c r="BC32" i="10"/>
  <c r="BB32" i="10"/>
  <c r="BA32" i="10"/>
  <c r="K32" i="10"/>
  <c r="I32" i="10"/>
  <c r="G32" i="10"/>
  <c r="BD32" i="10" s="1"/>
  <c r="BE31" i="10"/>
  <c r="BC31" i="10"/>
  <c r="BB31" i="10"/>
  <c r="BA31" i="10"/>
  <c r="K31" i="10"/>
  <c r="I31" i="10"/>
  <c r="G31" i="10"/>
  <c r="BD31" i="10" s="1"/>
  <c r="BE30" i="10"/>
  <c r="BC30" i="10"/>
  <c r="BB30" i="10"/>
  <c r="BA30" i="10"/>
  <c r="K30" i="10"/>
  <c r="I30" i="10"/>
  <c r="G30" i="10"/>
  <c r="BD30" i="10" s="1"/>
  <c r="BE29" i="10"/>
  <c r="BC29" i="10"/>
  <c r="BB29" i="10"/>
  <c r="BA29" i="10"/>
  <c r="K29" i="10"/>
  <c r="I29" i="10"/>
  <c r="G29" i="10"/>
  <c r="BD29" i="10" s="1"/>
  <c r="BE28" i="10"/>
  <c r="BC28" i="10"/>
  <c r="BB28" i="10"/>
  <c r="BA28" i="10"/>
  <c r="K28" i="10"/>
  <c r="I28" i="10"/>
  <c r="G28" i="10"/>
  <c r="BD28" i="10" s="1"/>
  <c r="BE27" i="10"/>
  <c r="BC27" i="10"/>
  <c r="BB27" i="10"/>
  <c r="BA27" i="10"/>
  <c r="K27" i="10"/>
  <c r="I27" i="10"/>
  <c r="G27" i="10"/>
  <c r="BD27" i="10" s="1"/>
  <c r="BE26" i="10"/>
  <c r="BC26" i="10"/>
  <c r="BB26" i="10"/>
  <c r="BA26" i="10"/>
  <c r="K26" i="10"/>
  <c r="I26" i="10"/>
  <c r="G26" i="10"/>
  <c r="BD26" i="10" s="1"/>
  <c r="BE25" i="10"/>
  <c r="BC25" i="10"/>
  <c r="BB25" i="10"/>
  <c r="BA25" i="10"/>
  <c r="K25" i="10"/>
  <c r="I25" i="10"/>
  <c r="G25" i="10"/>
  <c r="BD25" i="10" s="1"/>
  <c r="BE24" i="10"/>
  <c r="BC24" i="10"/>
  <c r="BB24" i="10"/>
  <c r="BA24" i="10"/>
  <c r="K24" i="10"/>
  <c r="I24" i="10"/>
  <c r="G24" i="10"/>
  <c r="BD24" i="10" s="1"/>
  <c r="BE23" i="10"/>
  <c r="BC23" i="10"/>
  <c r="BB23" i="10"/>
  <c r="BA23" i="10"/>
  <c r="K23" i="10"/>
  <c r="I23" i="10"/>
  <c r="G23" i="10"/>
  <c r="BD23" i="10" s="1"/>
  <c r="BE22" i="10"/>
  <c r="BC22" i="10"/>
  <c r="BB22" i="10"/>
  <c r="BA22" i="10"/>
  <c r="K22" i="10"/>
  <c r="I22" i="10"/>
  <c r="G22" i="10"/>
  <c r="BD22" i="10" s="1"/>
  <c r="BE21" i="10"/>
  <c r="BC21" i="10"/>
  <c r="BB21" i="10"/>
  <c r="BA21" i="10"/>
  <c r="K21" i="10"/>
  <c r="I21" i="10"/>
  <c r="G21" i="10"/>
  <c r="BD21" i="10" s="1"/>
  <c r="BE20" i="10"/>
  <c r="BC20" i="10"/>
  <c r="BB20" i="10"/>
  <c r="BA20" i="10"/>
  <c r="K20" i="10"/>
  <c r="I20" i="10"/>
  <c r="G20" i="10"/>
  <c r="BD20" i="10" s="1"/>
  <c r="BE19" i="10"/>
  <c r="BC19" i="10"/>
  <c r="BB19" i="10"/>
  <c r="BA19" i="10"/>
  <c r="K19" i="10"/>
  <c r="I19" i="10"/>
  <c r="G19" i="10"/>
  <c r="BD19" i="10" s="1"/>
  <c r="BE18" i="10"/>
  <c r="BC18" i="10"/>
  <c r="BB18" i="10"/>
  <c r="BA18" i="10"/>
  <c r="K18" i="10"/>
  <c r="I18" i="10"/>
  <c r="G18" i="10"/>
  <c r="BD18" i="10" s="1"/>
  <c r="BE17" i="10"/>
  <c r="BC17" i="10"/>
  <c r="BB17" i="10"/>
  <c r="BA17" i="10"/>
  <c r="K17" i="10"/>
  <c r="I17" i="10"/>
  <c r="G17" i="10"/>
  <c r="BD17" i="10" s="1"/>
  <c r="BE16" i="10"/>
  <c r="BC16" i="10"/>
  <c r="BB16" i="10"/>
  <c r="BB76" i="10" s="1"/>
  <c r="F9" i="9" s="1"/>
  <c r="BA16" i="10"/>
  <c r="K16" i="10"/>
  <c r="I16" i="10"/>
  <c r="G16" i="10"/>
  <c r="BD16" i="10" s="1"/>
  <c r="BD76" i="10" s="1"/>
  <c r="H9" i="9" s="1"/>
  <c r="B9" i="9"/>
  <c r="A9" i="9"/>
  <c r="BE13" i="10"/>
  <c r="BD13" i="10"/>
  <c r="BD14" i="10" s="1"/>
  <c r="H8" i="9" s="1"/>
  <c r="BC13" i="10"/>
  <c r="BB13" i="10"/>
  <c r="BB14" i="10" s="1"/>
  <c r="F8" i="9" s="1"/>
  <c r="K13" i="10"/>
  <c r="K14" i="10" s="1"/>
  <c r="I13" i="10"/>
  <c r="I14" i="10" s="1"/>
  <c r="G13" i="10"/>
  <c r="BA13" i="10" s="1"/>
  <c r="BA14" i="10" s="1"/>
  <c r="E8" i="9" s="1"/>
  <c r="B8" i="9"/>
  <c r="A8" i="9"/>
  <c r="BE14" i="10"/>
  <c r="I8" i="9" s="1"/>
  <c r="BC14" i="10"/>
  <c r="G8" i="9" s="1"/>
  <c r="G14" i="10"/>
  <c r="BE10" i="10"/>
  <c r="BD10" i="10"/>
  <c r="BC10" i="10"/>
  <c r="BB10" i="10"/>
  <c r="K10" i="10"/>
  <c r="I10" i="10"/>
  <c r="G10" i="10"/>
  <c r="BA10" i="10"/>
  <c r="BE9" i="10"/>
  <c r="BD9" i="10"/>
  <c r="BC9" i="10"/>
  <c r="BB9" i="10"/>
  <c r="K9" i="10"/>
  <c r="I9" i="10"/>
  <c r="G9" i="10"/>
  <c r="BA9" i="10"/>
  <c r="BE8" i="10"/>
  <c r="BD8" i="10"/>
  <c r="BD11" i="10" s="1"/>
  <c r="H7" i="9" s="1"/>
  <c r="BC8" i="10"/>
  <c r="BB8" i="10"/>
  <c r="K8" i="10"/>
  <c r="K11" i="10" s="1"/>
  <c r="I8" i="10"/>
  <c r="G8" i="10"/>
  <c r="BA8" i="10" s="1"/>
  <c r="B7" i="9"/>
  <c r="A7" i="9"/>
  <c r="BE11" i="10"/>
  <c r="I7" i="9" s="1"/>
  <c r="BC11" i="10"/>
  <c r="G7" i="9" s="1"/>
  <c r="E4" i="10"/>
  <c r="F3" i="10"/>
  <c r="C33" i="8"/>
  <c r="F33" i="8" s="1"/>
  <c r="C31" i="8"/>
  <c r="G7" i="8"/>
  <c r="I20" i="6"/>
  <c r="D21" i="5"/>
  <c r="I19" i="6"/>
  <c r="G21" i="5" s="1"/>
  <c r="D20" i="5"/>
  <c r="I18" i="6"/>
  <c r="G20" i="5"/>
  <c r="D19" i="5"/>
  <c r="I17" i="6"/>
  <c r="G19" i="5" s="1"/>
  <c r="D18" i="5"/>
  <c r="I16" i="6"/>
  <c r="G18" i="5" s="1"/>
  <c r="D17" i="5"/>
  <c r="I15" i="6"/>
  <c r="G17" i="5" s="1"/>
  <c r="D16" i="5"/>
  <c r="I14" i="6"/>
  <c r="G16" i="5" s="1"/>
  <c r="D15" i="5"/>
  <c r="I13" i="6"/>
  <c r="G15" i="5" s="1"/>
  <c r="BD30" i="7"/>
  <c r="BC30" i="7"/>
  <c r="BB30" i="7"/>
  <c r="BA30" i="7"/>
  <c r="K30" i="7"/>
  <c r="I30" i="7"/>
  <c r="G30" i="7"/>
  <c r="BE30" i="7" s="1"/>
  <c r="BE29" i="7"/>
  <c r="BC29" i="7"/>
  <c r="BB29" i="7"/>
  <c r="BA29" i="7"/>
  <c r="K29" i="7"/>
  <c r="I29" i="7"/>
  <c r="G29" i="7"/>
  <c r="BD29" i="7" s="1"/>
  <c r="BE28" i="7"/>
  <c r="BD28" i="7"/>
  <c r="BB28" i="7"/>
  <c r="BA28" i="7"/>
  <c r="K28" i="7"/>
  <c r="I28" i="7"/>
  <c r="G28" i="7"/>
  <c r="BC28" i="7" s="1"/>
  <c r="BE27" i="7"/>
  <c r="BD27" i="7"/>
  <c r="BB27" i="7"/>
  <c r="BA27" i="7"/>
  <c r="K27" i="7"/>
  <c r="I27" i="7"/>
  <c r="G27" i="7"/>
  <c r="BC27" i="7"/>
  <c r="BE26" i="7"/>
  <c r="BD26" i="7"/>
  <c r="BB26" i="7"/>
  <c r="BA26" i="7"/>
  <c r="K26" i="7"/>
  <c r="I26" i="7"/>
  <c r="G26" i="7"/>
  <c r="BC26" i="7" s="1"/>
  <c r="BE25" i="7"/>
  <c r="BD25" i="7"/>
  <c r="BB25" i="7"/>
  <c r="BA25" i="7"/>
  <c r="K25" i="7"/>
  <c r="I25" i="7"/>
  <c r="G25" i="7"/>
  <c r="BC25" i="7" s="1"/>
  <c r="BE24" i="7"/>
  <c r="BD24" i="7"/>
  <c r="BB24" i="7"/>
  <c r="BA24" i="7"/>
  <c r="K24" i="7"/>
  <c r="I24" i="7"/>
  <c r="G24" i="7"/>
  <c r="BC24" i="7" s="1"/>
  <c r="BE23" i="7"/>
  <c r="BD23" i="7"/>
  <c r="BB23" i="7"/>
  <c r="BA23" i="7"/>
  <c r="K23" i="7"/>
  <c r="I23" i="7"/>
  <c r="G23" i="7"/>
  <c r="BC23" i="7" s="1"/>
  <c r="BE22" i="7"/>
  <c r="BD22" i="7"/>
  <c r="BB22" i="7"/>
  <c r="BA22" i="7"/>
  <c r="K22" i="7"/>
  <c r="I22" i="7"/>
  <c r="G22" i="7"/>
  <c r="BC22" i="7"/>
  <c r="BE21" i="7"/>
  <c r="BD21" i="7"/>
  <c r="BB21" i="7"/>
  <c r="BA21" i="7"/>
  <c r="K21" i="7"/>
  <c r="I21" i="7"/>
  <c r="G21" i="7"/>
  <c r="BC21" i="7"/>
  <c r="BE20" i="7"/>
  <c r="BD20" i="7"/>
  <c r="BB20" i="7"/>
  <c r="BA20" i="7"/>
  <c r="K20" i="7"/>
  <c r="I20" i="7"/>
  <c r="G20" i="7"/>
  <c r="BC20" i="7"/>
  <c r="BE19" i="7"/>
  <c r="BD19" i="7"/>
  <c r="BB19" i="7"/>
  <c r="BA19" i="7"/>
  <c r="K19" i="7"/>
  <c r="I19" i="7"/>
  <c r="G19" i="7"/>
  <c r="BC19" i="7"/>
  <c r="BE18" i="7"/>
  <c r="BD18" i="7"/>
  <c r="BB18" i="7"/>
  <c r="BA18" i="7"/>
  <c r="K18" i="7"/>
  <c r="I18" i="7"/>
  <c r="G18" i="7"/>
  <c r="BC18" i="7"/>
  <c r="BE17" i="7"/>
  <c r="BD17" i="7"/>
  <c r="BB17" i="7"/>
  <c r="BA17" i="7"/>
  <c r="K17" i="7"/>
  <c r="I17" i="7"/>
  <c r="G17" i="7"/>
  <c r="BC17" i="7"/>
  <c r="BE16" i="7"/>
  <c r="BD16" i="7"/>
  <c r="BB16" i="7"/>
  <c r="BA16" i="7"/>
  <c r="K16" i="7"/>
  <c r="I16" i="7"/>
  <c r="G16" i="7"/>
  <c r="BC16" i="7"/>
  <c r="BE15" i="7"/>
  <c r="BC15" i="7"/>
  <c r="BB15" i="7"/>
  <c r="BA15" i="7"/>
  <c r="K15" i="7"/>
  <c r="I15" i="7"/>
  <c r="G15" i="7"/>
  <c r="BD15" i="7" s="1"/>
  <c r="BE14" i="7"/>
  <c r="BC14" i="7"/>
  <c r="BB14" i="7"/>
  <c r="BA14" i="7"/>
  <c r="K14" i="7"/>
  <c r="I14" i="7"/>
  <c r="G14" i="7"/>
  <c r="BD14" i="7" s="1"/>
  <c r="BE13" i="7"/>
  <c r="BC13" i="7"/>
  <c r="BB13" i="7"/>
  <c r="BA13" i="7"/>
  <c r="K13" i="7"/>
  <c r="I13" i="7"/>
  <c r="G13" i="7"/>
  <c r="BD13" i="7" s="1"/>
  <c r="BE12" i="7"/>
  <c r="BC12" i="7"/>
  <c r="BB12" i="7"/>
  <c r="BA12" i="7"/>
  <c r="K12" i="7"/>
  <c r="I12" i="7"/>
  <c r="G12" i="7"/>
  <c r="BD12" i="7" s="1"/>
  <c r="BE11" i="7"/>
  <c r="BC11" i="7"/>
  <c r="BB11" i="7"/>
  <c r="BA11" i="7"/>
  <c r="K11" i="7"/>
  <c r="I11" i="7"/>
  <c r="G11" i="7"/>
  <c r="BD11" i="7" s="1"/>
  <c r="BE10" i="7"/>
  <c r="BC10" i="7"/>
  <c r="BB10" i="7"/>
  <c r="BA10" i="7"/>
  <c r="K10" i="7"/>
  <c r="I10" i="7"/>
  <c r="G10" i="7"/>
  <c r="BD10" i="7" s="1"/>
  <c r="BE9" i="7"/>
  <c r="BC9" i="7"/>
  <c r="BB9" i="7"/>
  <c r="BA9" i="7"/>
  <c r="K9" i="7"/>
  <c r="I9" i="7"/>
  <c r="G9" i="7"/>
  <c r="BD9" i="7" s="1"/>
  <c r="BE8" i="7"/>
  <c r="BC8" i="7"/>
  <c r="BB8" i="7"/>
  <c r="BA8" i="7"/>
  <c r="K8" i="7"/>
  <c r="I8" i="7"/>
  <c r="G8" i="7"/>
  <c r="BD8" i="7" s="1"/>
  <c r="B7" i="6"/>
  <c r="A7" i="6"/>
  <c r="E4" i="7"/>
  <c r="F3" i="7"/>
  <c r="C33" i="5"/>
  <c r="F33" i="5" s="1"/>
  <c r="C31" i="5"/>
  <c r="G7" i="5"/>
  <c r="I24" i="3"/>
  <c r="D21" i="2"/>
  <c r="I23" i="3"/>
  <c r="G21" i="2" s="1"/>
  <c r="D20" i="2"/>
  <c r="I22" i="3"/>
  <c r="G20" i="2" s="1"/>
  <c r="D19" i="2"/>
  <c r="I21" i="3"/>
  <c r="G19" i="2" s="1"/>
  <c r="D18" i="2"/>
  <c r="I20" i="3"/>
  <c r="G18" i="2" s="1"/>
  <c r="D17" i="2"/>
  <c r="I19" i="3"/>
  <c r="G17" i="2" s="1"/>
  <c r="D16" i="2"/>
  <c r="I18" i="3"/>
  <c r="G16" i="2"/>
  <c r="D15" i="2"/>
  <c r="I17" i="3"/>
  <c r="G15" i="2" s="1"/>
  <c r="BE87" i="4"/>
  <c r="BE88" i="4" s="1"/>
  <c r="I11" i="3" s="1"/>
  <c r="BD87" i="4"/>
  <c r="BD88" i="4" s="1"/>
  <c r="H11" i="3" s="1"/>
  <c r="BB87" i="4"/>
  <c r="BB88" i="4" s="1"/>
  <c r="F11" i="3" s="1"/>
  <c r="BA87" i="4"/>
  <c r="BA88" i="4" s="1"/>
  <c r="E11" i="3" s="1"/>
  <c r="K87" i="4"/>
  <c r="I87" i="4"/>
  <c r="I88" i="4" s="1"/>
  <c r="G87" i="4"/>
  <c r="BC87" i="4" s="1"/>
  <c r="BC88" i="4" s="1"/>
  <c r="G11" i="3" s="1"/>
  <c r="B11" i="3"/>
  <c r="A11" i="3"/>
  <c r="K88" i="4"/>
  <c r="BE84" i="4"/>
  <c r="BC84" i="4"/>
  <c r="BC85" i="4" s="1"/>
  <c r="G10" i="3" s="1"/>
  <c r="BB84" i="4"/>
  <c r="BB85" i="4" s="1"/>
  <c r="F10" i="3" s="1"/>
  <c r="BA84" i="4"/>
  <c r="BA85" i="4" s="1"/>
  <c r="E10" i="3" s="1"/>
  <c r="K84" i="4"/>
  <c r="K85" i="4" s="1"/>
  <c r="I84" i="4"/>
  <c r="I85" i="4" s="1"/>
  <c r="G84" i="4"/>
  <c r="G85" i="4" s="1"/>
  <c r="B10" i="3"/>
  <c r="A10" i="3"/>
  <c r="BE85" i="4"/>
  <c r="I10" i="3" s="1"/>
  <c r="BD81" i="4"/>
  <c r="BC81" i="4"/>
  <c r="BB81" i="4"/>
  <c r="BA81" i="4"/>
  <c r="K81" i="4"/>
  <c r="I81" i="4"/>
  <c r="G81" i="4"/>
  <c r="BE81" i="4"/>
  <c r="BE80" i="4"/>
  <c r="BD80" i="4"/>
  <c r="BB80" i="4"/>
  <c r="BA80" i="4"/>
  <c r="K80" i="4"/>
  <c r="I80" i="4"/>
  <c r="G80" i="4"/>
  <c r="BC80" i="4" s="1"/>
  <c r="BE79" i="4"/>
  <c r="BD79" i="4"/>
  <c r="BB79" i="4"/>
  <c r="BA79" i="4"/>
  <c r="K79" i="4"/>
  <c r="I79" i="4"/>
  <c r="G79" i="4"/>
  <c r="BC79" i="4" s="1"/>
  <c r="BE78" i="4"/>
  <c r="BD78" i="4"/>
  <c r="BB78" i="4"/>
  <c r="BA78" i="4"/>
  <c r="K78" i="4"/>
  <c r="I78" i="4"/>
  <c r="G78" i="4"/>
  <c r="BC78" i="4" s="1"/>
  <c r="BE77" i="4"/>
  <c r="BD77" i="4"/>
  <c r="BB77" i="4"/>
  <c r="BA77" i="4"/>
  <c r="K77" i="4"/>
  <c r="I77" i="4"/>
  <c r="G77" i="4"/>
  <c r="BC77" i="4" s="1"/>
  <c r="BE76" i="4"/>
  <c r="BD76" i="4"/>
  <c r="BB76" i="4"/>
  <c r="BA76" i="4"/>
  <c r="K76" i="4"/>
  <c r="I76" i="4"/>
  <c r="G76" i="4"/>
  <c r="BC76" i="4" s="1"/>
  <c r="BE75" i="4"/>
  <c r="BD75" i="4"/>
  <c r="BB75" i="4"/>
  <c r="BA75" i="4"/>
  <c r="K75" i="4"/>
  <c r="I75" i="4"/>
  <c r="G75" i="4"/>
  <c r="BC75" i="4" s="1"/>
  <c r="BE74" i="4"/>
  <c r="BD74" i="4"/>
  <c r="BB74" i="4"/>
  <c r="BA74" i="4"/>
  <c r="K74" i="4"/>
  <c r="I74" i="4"/>
  <c r="G74" i="4"/>
  <c r="BC74" i="4" s="1"/>
  <c r="BE73" i="4"/>
  <c r="BD73" i="4"/>
  <c r="BB73" i="4"/>
  <c r="BA73" i="4"/>
  <c r="K73" i="4"/>
  <c r="I73" i="4"/>
  <c r="G73" i="4"/>
  <c r="BC73" i="4" s="1"/>
  <c r="BE72" i="4"/>
  <c r="BD72" i="4"/>
  <c r="BB72" i="4"/>
  <c r="BA72" i="4"/>
  <c r="K72" i="4"/>
  <c r="I72" i="4"/>
  <c r="G72" i="4"/>
  <c r="BC72" i="4" s="1"/>
  <c r="BE70" i="4"/>
  <c r="BD70" i="4"/>
  <c r="BB70" i="4"/>
  <c r="BA70" i="4"/>
  <c r="K70" i="4"/>
  <c r="I70" i="4"/>
  <c r="G70" i="4"/>
  <c r="BC70" i="4" s="1"/>
  <c r="BE69" i="4"/>
  <c r="BD69" i="4"/>
  <c r="BB69" i="4"/>
  <c r="BA69" i="4"/>
  <c r="K69" i="4"/>
  <c r="I69" i="4"/>
  <c r="G69" i="4"/>
  <c r="BC69" i="4" s="1"/>
  <c r="BE68" i="4"/>
  <c r="BD68" i="4"/>
  <c r="BB68" i="4"/>
  <c r="BA68" i="4"/>
  <c r="K68" i="4"/>
  <c r="I68" i="4"/>
  <c r="G68" i="4"/>
  <c r="BC68" i="4" s="1"/>
  <c r="BE67" i="4"/>
  <c r="BD67" i="4"/>
  <c r="BB67" i="4"/>
  <c r="BA67" i="4"/>
  <c r="K67" i="4"/>
  <c r="I67" i="4"/>
  <c r="G67" i="4"/>
  <c r="BC67" i="4" s="1"/>
  <c r="BE66" i="4"/>
  <c r="BD66" i="4"/>
  <c r="BB66" i="4"/>
  <c r="BA66" i="4"/>
  <c r="K66" i="4"/>
  <c r="I66" i="4"/>
  <c r="G66" i="4"/>
  <c r="BC66" i="4" s="1"/>
  <c r="BE65" i="4"/>
  <c r="BD65" i="4"/>
  <c r="BB65" i="4"/>
  <c r="BA65" i="4"/>
  <c r="K65" i="4"/>
  <c r="I65" i="4"/>
  <c r="G65" i="4"/>
  <c r="BC65" i="4" s="1"/>
  <c r="BE64" i="4"/>
  <c r="BD64" i="4"/>
  <c r="BB64" i="4"/>
  <c r="BA64" i="4"/>
  <c r="K64" i="4"/>
  <c r="I64" i="4"/>
  <c r="G64" i="4"/>
  <c r="BC64" i="4" s="1"/>
  <c r="BE63" i="4"/>
  <c r="BD63" i="4"/>
  <c r="BB63" i="4"/>
  <c r="BA63" i="4"/>
  <c r="K63" i="4"/>
  <c r="I63" i="4"/>
  <c r="G63" i="4"/>
  <c r="BC63" i="4" s="1"/>
  <c r="BE62" i="4"/>
  <c r="BD62" i="4"/>
  <c r="BB62" i="4"/>
  <c r="BA62" i="4"/>
  <c r="K62" i="4"/>
  <c r="I62" i="4"/>
  <c r="G62" i="4"/>
  <c r="BC62" i="4" s="1"/>
  <c r="BE61" i="4"/>
  <c r="BD61" i="4"/>
  <c r="BB61" i="4"/>
  <c r="BA61" i="4"/>
  <c r="K61" i="4"/>
  <c r="I61" i="4"/>
  <c r="G61" i="4"/>
  <c r="BC61" i="4" s="1"/>
  <c r="BE60" i="4"/>
  <c r="BD60" i="4"/>
  <c r="BB60" i="4"/>
  <c r="BA60" i="4"/>
  <c r="K60" i="4"/>
  <c r="I60" i="4"/>
  <c r="G60" i="4"/>
  <c r="BC60" i="4" s="1"/>
  <c r="BE59" i="4"/>
  <c r="BD59" i="4"/>
  <c r="BB59" i="4"/>
  <c r="BA59" i="4"/>
  <c r="K59" i="4"/>
  <c r="I59" i="4"/>
  <c r="G59" i="4"/>
  <c r="BC59" i="4" s="1"/>
  <c r="BE58" i="4"/>
  <c r="BD58" i="4"/>
  <c r="BB58" i="4"/>
  <c r="BA58" i="4"/>
  <c r="K58" i="4"/>
  <c r="I58" i="4"/>
  <c r="G58" i="4"/>
  <c r="BC58" i="4" s="1"/>
  <c r="BE57" i="4"/>
  <c r="BD57" i="4"/>
  <c r="BB57" i="4"/>
  <c r="BA57" i="4"/>
  <c r="K57" i="4"/>
  <c r="I57" i="4"/>
  <c r="G57" i="4"/>
  <c r="BC57" i="4" s="1"/>
  <c r="BE56" i="4"/>
  <c r="BD56" i="4"/>
  <c r="BB56" i="4"/>
  <c r="BA56" i="4"/>
  <c r="K56" i="4"/>
  <c r="I56" i="4"/>
  <c r="G56" i="4"/>
  <c r="BC56" i="4" s="1"/>
  <c r="BE55" i="4"/>
  <c r="BD55" i="4"/>
  <c r="BB55" i="4"/>
  <c r="BA55" i="4"/>
  <c r="K55" i="4"/>
  <c r="I55" i="4"/>
  <c r="G55" i="4"/>
  <c r="BC55" i="4" s="1"/>
  <c r="BE54" i="4"/>
  <c r="BD54" i="4"/>
  <c r="BB54" i="4"/>
  <c r="BA54" i="4"/>
  <c r="K54" i="4"/>
  <c r="I54" i="4"/>
  <c r="G54" i="4"/>
  <c r="BC54" i="4" s="1"/>
  <c r="BE53" i="4"/>
  <c r="BD53" i="4"/>
  <c r="BB53" i="4"/>
  <c r="BA53" i="4"/>
  <c r="K53" i="4"/>
  <c r="I53" i="4"/>
  <c r="G53" i="4"/>
  <c r="BC53" i="4" s="1"/>
  <c r="BE52" i="4"/>
  <c r="BD52" i="4"/>
  <c r="BB52" i="4"/>
  <c r="BA52" i="4"/>
  <c r="K52" i="4"/>
  <c r="I52" i="4"/>
  <c r="G52" i="4"/>
  <c r="BC52" i="4" s="1"/>
  <c r="BE51" i="4"/>
  <c r="BD51" i="4"/>
  <c r="BB51" i="4"/>
  <c r="BA51" i="4"/>
  <c r="K51" i="4"/>
  <c r="I51" i="4"/>
  <c r="G51" i="4"/>
  <c r="BC51" i="4" s="1"/>
  <c r="BE50" i="4"/>
  <c r="BD50" i="4"/>
  <c r="BB50" i="4"/>
  <c r="BA50" i="4"/>
  <c r="K50" i="4"/>
  <c r="I50" i="4"/>
  <c r="G50" i="4"/>
  <c r="BC50" i="4" s="1"/>
  <c r="BE49" i="4"/>
  <c r="BD49" i="4"/>
  <c r="BB49" i="4"/>
  <c r="BA49" i="4"/>
  <c r="K49" i="4"/>
  <c r="I49" i="4"/>
  <c r="G49" i="4"/>
  <c r="BC49" i="4" s="1"/>
  <c r="BE48" i="4"/>
  <c r="BD48" i="4"/>
  <c r="BB48" i="4"/>
  <c r="BA48" i="4"/>
  <c r="K48" i="4"/>
  <c r="I48" i="4"/>
  <c r="G48" i="4"/>
  <c r="BC48" i="4" s="1"/>
  <c r="BE47" i="4"/>
  <c r="BD47" i="4"/>
  <c r="BB47" i="4"/>
  <c r="BA47" i="4"/>
  <c r="K47" i="4"/>
  <c r="I47" i="4"/>
  <c r="G47" i="4"/>
  <c r="BC47" i="4" s="1"/>
  <c r="BE46" i="4"/>
  <c r="BC46" i="4"/>
  <c r="BB46" i="4"/>
  <c r="BA46" i="4"/>
  <c r="K46" i="4"/>
  <c r="I46" i="4"/>
  <c r="G46" i="4"/>
  <c r="BD46" i="4" s="1"/>
  <c r="BE45" i="4"/>
  <c r="BC45" i="4"/>
  <c r="BB45" i="4"/>
  <c r="BA45" i="4"/>
  <c r="K45" i="4"/>
  <c r="I45" i="4"/>
  <c r="G45" i="4"/>
  <c r="BD45" i="4" s="1"/>
  <c r="BE44" i="4"/>
  <c r="BC44" i="4"/>
  <c r="BB44" i="4"/>
  <c r="BA44" i="4"/>
  <c r="K44" i="4"/>
  <c r="I44" i="4"/>
  <c r="G44" i="4"/>
  <c r="BD44" i="4" s="1"/>
  <c r="BE43" i="4"/>
  <c r="BC43" i="4"/>
  <c r="BB43" i="4"/>
  <c r="BA43" i="4"/>
  <c r="K43" i="4"/>
  <c r="I43" i="4"/>
  <c r="G43" i="4"/>
  <c r="BD43" i="4" s="1"/>
  <c r="BE42" i="4"/>
  <c r="BC42" i="4"/>
  <c r="BB42" i="4"/>
  <c r="BA42" i="4"/>
  <c r="K42" i="4"/>
  <c r="I42" i="4"/>
  <c r="G42" i="4"/>
  <c r="BD42" i="4" s="1"/>
  <c r="BE41" i="4"/>
  <c r="BC41" i="4"/>
  <c r="BB41" i="4"/>
  <c r="BA41" i="4"/>
  <c r="K41" i="4"/>
  <c r="I41" i="4"/>
  <c r="G41" i="4"/>
  <c r="BD41" i="4" s="1"/>
  <c r="BE40" i="4"/>
  <c r="BC40" i="4"/>
  <c r="BB40" i="4"/>
  <c r="BA40" i="4"/>
  <c r="K40" i="4"/>
  <c r="I40" i="4"/>
  <c r="G40" i="4"/>
  <c r="BD40" i="4" s="1"/>
  <c r="BE39" i="4"/>
  <c r="BC39" i="4"/>
  <c r="BB39" i="4"/>
  <c r="BA39" i="4"/>
  <c r="K39" i="4"/>
  <c r="I39" i="4"/>
  <c r="G39" i="4"/>
  <c r="BD39" i="4" s="1"/>
  <c r="BE38" i="4"/>
  <c r="BC38" i="4"/>
  <c r="BB38" i="4"/>
  <c r="BA38" i="4"/>
  <c r="K38" i="4"/>
  <c r="I38" i="4"/>
  <c r="G38" i="4"/>
  <c r="BD38" i="4" s="1"/>
  <c r="BE37" i="4"/>
  <c r="BC37" i="4"/>
  <c r="BB37" i="4"/>
  <c r="BA37" i="4"/>
  <c r="K37" i="4"/>
  <c r="I37" i="4"/>
  <c r="G37" i="4"/>
  <c r="BD37" i="4" s="1"/>
  <c r="BE36" i="4"/>
  <c r="BC36" i="4"/>
  <c r="BB36" i="4"/>
  <c r="BA36" i="4"/>
  <c r="K36" i="4"/>
  <c r="I36" i="4"/>
  <c r="G36" i="4"/>
  <c r="BD36" i="4" s="1"/>
  <c r="BE35" i="4"/>
  <c r="BC35" i="4"/>
  <c r="BB35" i="4"/>
  <c r="BA35" i="4"/>
  <c r="K35" i="4"/>
  <c r="I35" i="4"/>
  <c r="G35" i="4"/>
  <c r="BD35" i="4" s="1"/>
  <c r="BE34" i="4"/>
  <c r="BC34" i="4"/>
  <c r="BB34" i="4"/>
  <c r="BA34" i="4"/>
  <c r="K34" i="4"/>
  <c r="I34" i="4"/>
  <c r="G34" i="4"/>
  <c r="BD34" i="4" s="1"/>
  <c r="BE33" i="4"/>
  <c r="BC33" i="4"/>
  <c r="BB33" i="4"/>
  <c r="BA33" i="4"/>
  <c r="K33" i="4"/>
  <c r="I33" i="4"/>
  <c r="G33" i="4"/>
  <c r="BD33" i="4" s="1"/>
  <c r="BE32" i="4"/>
  <c r="BC32" i="4"/>
  <c r="BB32" i="4"/>
  <c r="BA32" i="4"/>
  <c r="K32" i="4"/>
  <c r="I32" i="4"/>
  <c r="G32" i="4"/>
  <c r="BD32" i="4" s="1"/>
  <c r="BE31" i="4"/>
  <c r="BC31" i="4"/>
  <c r="BB31" i="4"/>
  <c r="BA31" i="4"/>
  <c r="K31" i="4"/>
  <c r="I31" i="4"/>
  <c r="G31" i="4"/>
  <c r="BD31" i="4" s="1"/>
  <c r="BE30" i="4"/>
  <c r="BC30" i="4"/>
  <c r="BB30" i="4"/>
  <c r="BA30" i="4"/>
  <c r="K30" i="4"/>
  <c r="I30" i="4"/>
  <c r="G30" i="4"/>
  <c r="BD30" i="4" s="1"/>
  <c r="BE29" i="4"/>
  <c r="BC29" i="4"/>
  <c r="BB29" i="4"/>
  <c r="BA29" i="4"/>
  <c r="K29" i="4"/>
  <c r="I29" i="4"/>
  <c r="G29" i="4"/>
  <c r="BD29" i="4" s="1"/>
  <c r="BE28" i="4"/>
  <c r="BC28" i="4"/>
  <c r="BB28" i="4"/>
  <c r="BA28" i="4"/>
  <c r="K28" i="4"/>
  <c r="I28" i="4"/>
  <c r="G28" i="4"/>
  <c r="BD28" i="4" s="1"/>
  <c r="BE27" i="4"/>
  <c r="BC27" i="4"/>
  <c r="BB27" i="4"/>
  <c r="BA27" i="4"/>
  <c r="K27" i="4"/>
  <c r="I27" i="4"/>
  <c r="G27" i="4"/>
  <c r="BD27" i="4" s="1"/>
  <c r="BE26" i="4"/>
  <c r="BC26" i="4"/>
  <c r="BB26" i="4"/>
  <c r="BA26" i="4"/>
  <c r="K26" i="4"/>
  <c r="I26" i="4"/>
  <c r="G26" i="4"/>
  <c r="BD26" i="4" s="1"/>
  <c r="BE25" i="4"/>
  <c r="BC25" i="4"/>
  <c r="BB25" i="4"/>
  <c r="BA25" i="4"/>
  <c r="K25" i="4"/>
  <c r="I25" i="4"/>
  <c r="G25" i="4"/>
  <c r="BD25" i="4" s="1"/>
  <c r="BE24" i="4"/>
  <c r="BC24" i="4"/>
  <c r="BB24" i="4"/>
  <c r="BA24" i="4"/>
  <c r="K24" i="4"/>
  <c r="I24" i="4"/>
  <c r="G24" i="4"/>
  <c r="BD24" i="4" s="1"/>
  <c r="BE23" i="4"/>
  <c r="BC23" i="4"/>
  <c r="BB23" i="4"/>
  <c r="BA23" i="4"/>
  <c r="K23" i="4"/>
  <c r="I23" i="4"/>
  <c r="G23" i="4"/>
  <c r="BD23" i="4" s="1"/>
  <c r="BE22" i="4"/>
  <c r="BC22" i="4"/>
  <c r="BB22" i="4"/>
  <c r="BA22" i="4"/>
  <c r="K22" i="4"/>
  <c r="I22" i="4"/>
  <c r="G22" i="4"/>
  <c r="BD22" i="4" s="1"/>
  <c r="BE21" i="4"/>
  <c r="BC21" i="4"/>
  <c r="BB21" i="4"/>
  <c r="BA21" i="4"/>
  <c r="K21" i="4"/>
  <c r="I21" i="4"/>
  <c r="G21" i="4"/>
  <c r="BD21" i="4" s="1"/>
  <c r="BE20" i="4"/>
  <c r="BC20" i="4"/>
  <c r="BB20" i="4"/>
  <c r="BA20" i="4"/>
  <c r="K20" i="4"/>
  <c r="I20" i="4"/>
  <c r="G20" i="4"/>
  <c r="BD20" i="4" s="1"/>
  <c r="BE19" i="4"/>
  <c r="BC19" i="4"/>
  <c r="BB19" i="4"/>
  <c r="BA19" i="4"/>
  <c r="K19" i="4"/>
  <c r="I19" i="4"/>
  <c r="I82" i="4" s="1"/>
  <c r="G19" i="4"/>
  <c r="BD19" i="4" s="1"/>
  <c r="BE18" i="4"/>
  <c r="BC18" i="4"/>
  <c r="BB18" i="4"/>
  <c r="BA18" i="4"/>
  <c r="K18" i="4"/>
  <c r="I18" i="4"/>
  <c r="G18" i="4"/>
  <c r="BD18" i="4" s="1"/>
  <c r="B9" i="3"/>
  <c r="A9" i="3"/>
  <c r="BE15" i="4"/>
  <c r="BE16" i="4" s="1"/>
  <c r="I8" i="3" s="1"/>
  <c r="BD15" i="4"/>
  <c r="BC15" i="4"/>
  <c r="BC16" i="4" s="1"/>
  <c r="G8" i="3" s="1"/>
  <c r="BB15" i="4"/>
  <c r="BB16" i="4" s="1"/>
  <c r="F8" i="3" s="1"/>
  <c r="K15" i="4"/>
  <c r="K16" i="4" s="1"/>
  <c r="I15" i="4"/>
  <c r="I16" i="4" s="1"/>
  <c r="G15" i="4"/>
  <c r="BA15" i="4" s="1"/>
  <c r="BA16" i="4" s="1"/>
  <c r="E8" i="3" s="1"/>
  <c r="B8" i="3"/>
  <c r="A8" i="3"/>
  <c r="BD16" i="4"/>
  <c r="H8" i="3" s="1"/>
  <c r="BE12" i="4"/>
  <c r="BD12" i="4"/>
  <c r="BC12" i="4"/>
  <c r="BB12" i="4"/>
  <c r="K12" i="4"/>
  <c r="I12" i="4"/>
  <c r="G12" i="4"/>
  <c r="BA12" i="4" s="1"/>
  <c r="BE11" i="4"/>
  <c r="BD11" i="4"/>
  <c r="BC11" i="4"/>
  <c r="BB11" i="4"/>
  <c r="K11" i="4"/>
  <c r="I11" i="4"/>
  <c r="G11" i="4"/>
  <c r="BA11" i="4" s="1"/>
  <c r="BE10" i="4"/>
  <c r="BD10" i="4"/>
  <c r="BC10" i="4"/>
  <c r="BB10" i="4"/>
  <c r="K10" i="4"/>
  <c r="I10" i="4"/>
  <c r="G10" i="4"/>
  <c r="BA10" i="4" s="1"/>
  <c r="BE9" i="4"/>
  <c r="BD9" i="4"/>
  <c r="BC9" i="4"/>
  <c r="BB9" i="4"/>
  <c r="K9" i="4"/>
  <c r="I9" i="4"/>
  <c r="G9" i="4"/>
  <c r="BA9" i="4" s="1"/>
  <c r="BE8" i="4"/>
  <c r="BD8" i="4"/>
  <c r="BC8" i="4"/>
  <c r="BB8" i="4"/>
  <c r="K8" i="4"/>
  <c r="I8" i="4"/>
  <c r="G8" i="4"/>
  <c r="BA8" i="4" s="1"/>
  <c r="B7" i="3"/>
  <c r="A7" i="3"/>
  <c r="E4" i="4"/>
  <c r="F3" i="4"/>
  <c r="C33" i="2"/>
  <c r="F33" i="2" s="1"/>
  <c r="C31" i="2"/>
  <c r="G7" i="2"/>
  <c r="H75" i="1"/>
  <c r="J57" i="1"/>
  <c r="I57" i="1"/>
  <c r="H57" i="1"/>
  <c r="G57" i="1"/>
  <c r="F57" i="1"/>
  <c r="H44" i="1"/>
  <c r="G44" i="1"/>
  <c r="I43" i="1"/>
  <c r="F43" i="1" s="1"/>
  <c r="I42" i="1"/>
  <c r="F42" i="1" s="1"/>
  <c r="I41" i="1"/>
  <c r="F41" i="1" s="1"/>
  <c r="I40" i="1"/>
  <c r="F40" i="1" s="1"/>
  <c r="I39" i="1"/>
  <c r="F39" i="1" s="1"/>
  <c r="H38" i="1"/>
  <c r="G38" i="1"/>
  <c r="H32" i="1"/>
  <c r="I21" i="1" s="1"/>
  <c r="I22" i="1" s="1"/>
  <c r="G32" i="1"/>
  <c r="I19" i="1" s="1"/>
  <c r="I20" i="1" s="1"/>
  <c r="I23" i="1" s="1"/>
  <c r="I31" i="1"/>
  <c r="F31" i="1" s="1"/>
  <c r="I30" i="1"/>
  <c r="F30" i="1" s="1"/>
  <c r="H29" i="1"/>
  <c r="G29" i="1"/>
  <c r="D22" i="1"/>
  <c r="D20" i="1"/>
  <c r="I2" i="1"/>
  <c r="K16" i="16" l="1"/>
  <c r="BC13" i="4"/>
  <c r="G7" i="3" s="1"/>
  <c r="I13" i="4"/>
  <c r="BB82" i="4"/>
  <c r="F9" i="3" s="1"/>
  <c r="F12" i="3" s="1"/>
  <c r="C16" i="2" s="1"/>
  <c r="I11" i="10"/>
  <c r="BA32" i="13"/>
  <c r="E7" i="12" s="1"/>
  <c r="E8" i="12" s="1"/>
  <c r="C15" i="11" s="1"/>
  <c r="G9" i="15"/>
  <c r="C18" i="14" s="1"/>
  <c r="K76" i="10"/>
  <c r="BE76" i="10"/>
  <c r="I9" i="9" s="1"/>
  <c r="I12" i="9" s="1"/>
  <c r="C21" i="8" s="1"/>
  <c r="I76" i="10"/>
  <c r="I32" i="13"/>
  <c r="BB32" i="13"/>
  <c r="F7" i="12" s="1"/>
  <c r="F8" i="12" s="1"/>
  <c r="C16" i="11" s="1"/>
  <c r="E9" i="15"/>
  <c r="C15" i="14" s="1"/>
  <c r="BE16" i="16"/>
  <c r="I8" i="15" s="1"/>
  <c r="I32" i="1"/>
  <c r="BD13" i="4"/>
  <c r="H7" i="3" s="1"/>
  <c r="BE13" i="4"/>
  <c r="I7" i="3" s="1"/>
  <c r="G88" i="4"/>
  <c r="I31" i="7"/>
  <c r="E54" i="1"/>
  <c r="BB13" i="4"/>
  <c r="F7" i="3" s="1"/>
  <c r="BA82" i="4"/>
  <c r="E9" i="3" s="1"/>
  <c r="BA11" i="10"/>
  <c r="E7" i="9" s="1"/>
  <c r="BC82" i="4"/>
  <c r="G9" i="3" s="1"/>
  <c r="G12" i="3" s="1"/>
  <c r="C18" i="2" s="1"/>
  <c r="BD82" i="4"/>
  <c r="H9" i="3" s="1"/>
  <c r="E56" i="1"/>
  <c r="E52" i="1"/>
  <c r="G31" i="7"/>
  <c r="BD31" i="7"/>
  <c r="H7" i="6" s="1"/>
  <c r="H8" i="6" s="1"/>
  <c r="C17" i="5" s="1"/>
  <c r="BB31" i="7"/>
  <c r="F7" i="6" s="1"/>
  <c r="F8" i="6" s="1"/>
  <c r="C16" i="5" s="1"/>
  <c r="BC16" i="13"/>
  <c r="BC32" i="13" s="1"/>
  <c r="G7" i="12" s="1"/>
  <c r="G8" i="12" s="1"/>
  <c r="C18" i="11" s="1"/>
  <c r="G32" i="13"/>
  <c r="G16" i="16"/>
  <c r="BD16" i="16"/>
  <c r="H8" i="15" s="1"/>
  <c r="BB16" i="16"/>
  <c r="F8" i="15" s="1"/>
  <c r="F9" i="15" s="1"/>
  <c r="C16" i="14" s="1"/>
  <c r="E57" i="1"/>
  <c r="E53" i="1"/>
  <c r="F32" i="1"/>
  <c r="F44" i="1"/>
  <c r="K13" i="4"/>
  <c r="G82" i="4"/>
  <c r="BC31" i="7"/>
  <c r="G7" i="6" s="1"/>
  <c r="G8" i="6" s="1"/>
  <c r="C18" i="5" s="1"/>
  <c r="BC81" i="10"/>
  <c r="BC82" i="10" s="1"/>
  <c r="G11" i="9" s="1"/>
  <c r="G82" i="10"/>
  <c r="H9" i="15"/>
  <c r="C17" i="14" s="1"/>
  <c r="BA13" i="4"/>
  <c r="E7" i="3" s="1"/>
  <c r="E55" i="1"/>
  <c r="G13" i="4"/>
  <c r="G16" i="4"/>
  <c r="BE82" i="4"/>
  <c r="I9" i="3" s="1"/>
  <c r="I12" i="3" s="1"/>
  <c r="C21" i="2" s="1"/>
  <c r="G11" i="10"/>
  <c r="BB11" i="10"/>
  <c r="F7" i="9" s="1"/>
  <c r="F12" i="9" s="1"/>
  <c r="C16" i="8" s="1"/>
  <c r="G76" i="10"/>
  <c r="BD78" i="10"/>
  <c r="BD79" i="10" s="1"/>
  <c r="H10" i="9" s="1"/>
  <c r="H12" i="9" s="1"/>
  <c r="C17" i="8" s="1"/>
  <c r="G79" i="10"/>
  <c r="H25" i="9"/>
  <c r="G23" i="8" s="1"/>
  <c r="BD32" i="13"/>
  <c r="H7" i="12" s="1"/>
  <c r="H8" i="12" s="1"/>
  <c r="C17" i="11" s="1"/>
  <c r="K82" i="4"/>
  <c r="BA31" i="7"/>
  <c r="E7" i="6" s="1"/>
  <c r="E8" i="6" s="1"/>
  <c r="C15" i="5" s="1"/>
  <c r="H21" i="6"/>
  <c r="G23" i="5" s="1"/>
  <c r="G22" i="5" s="1"/>
  <c r="BC76" i="10"/>
  <c r="G9" i="9" s="1"/>
  <c r="K32" i="13"/>
  <c r="BE32" i="13"/>
  <c r="I7" i="12" s="1"/>
  <c r="I8" i="12" s="1"/>
  <c r="C21" i="11" s="1"/>
  <c r="H21" i="12"/>
  <c r="G23" i="11" s="1"/>
  <c r="BA76" i="10"/>
  <c r="E9" i="9" s="1"/>
  <c r="I9" i="15"/>
  <c r="C21" i="14" s="1"/>
  <c r="H22" i="15"/>
  <c r="G23" i="14" s="1"/>
  <c r="J44" i="1"/>
  <c r="J42" i="1"/>
  <c r="J31" i="1"/>
  <c r="J41" i="1"/>
  <c r="J32" i="1"/>
  <c r="J39" i="1"/>
  <c r="J43" i="1"/>
  <c r="J40" i="1"/>
  <c r="J30" i="1"/>
  <c r="I44" i="1"/>
  <c r="BD84" i="4"/>
  <c r="BD85" i="4" s="1"/>
  <c r="H10" i="3" s="1"/>
  <c r="H25" i="3"/>
  <c r="G23" i="2" s="1"/>
  <c r="G22" i="2" s="1"/>
  <c r="K31" i="7"/>
  <c r="BE31" i="7"/>
  <c r="I7" i="6" s="1"/>
  <c r="I8" i="6" s="1"/>
  <c r="C21" i="5" s="1"/>
  <c r="G18" i="8"/>
  <c r="G17" i="11"/>
  <c r="G15" i="14"/>
  <c r="G22" i="8" l="1"/>
  <c r="C19" i="11"/>
  <c r="C22" i="11" s="1"/>
  <c r="C23" i="11" s="1"/>
  <c r="F30" i="11" s="1"/>
  <c r="F31" i="11" s="1"/>
  <c r="F34" i="11" s="1"/>
  <c r="E12" i="3"/>
  <c r="C15" i="2" s="1"/>
  <c r="G12" i="9"/>
  <c r="C18" i="8" s="1"/>
  <c r="C19" i="8" s="1"/>
  <c r="C22" i="8" s="1"/>
  <c r="C23" i="8" s="1"/>
  <c r="F30" i="8" s="1"/>
  <c r="F31" i="8" s="1"/>
  <c r="F34" i="8" s="1"/>
  <c r="E12" i="9"/>
  <c r="C15" i="8" s="1"/>
  <c r="C19" i="14"/>
  <c r="C22" i="14" s="1"/>
  <c r="C23" i="14" s="1"/>
  <c r="F30" i="14" s="1"/>
  <c r="H12" i="3"/>
  <c r="C17" i="2" s="1"/>
  <c r="C19" i="5"/>
  <c r="C22" i="5" s="1"/>
  <c r="C23" i="5" s="1"/>
  <c r="F30" i="5" s="1"/>
  <c r="G22" i="14"/>
  <c r="G22" i="11"/>
  <c r="C19" i="2" l="1"/>
  <c r="C22" i="2" s="1"/>
  <c r="C23" i="2" s="1"/>
  <c r="F30" i="2" s="1"/>
  <c r="F31" i="2" s="1"/>
  <c r="F31" i="14"/>
  <c r="F34" i="14" s="1"/>
  <c r="F31" i="5"/>
  <c r="F34" i="5" s="1"/>
  <c r="F34" i="2" l="1"/>
</calcChain>
</file>

<file path=xl/sharedStrings.xml><?xml version="1.0" encoding="utf-8"?>
<sst xmlns="http://schemas.openxmlformats.org/spreadsheetml/2006/main" count="1341" uniqueCount="390">
  <si>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</si>
  <si>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</si>
  <si>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</si>
  <si>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</si>
  <si>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</si>
  <si>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</si>
  <si>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</si>
  <si>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</si>
  <si>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</si>
  <si>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</si>
  <si>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</si>
  <si>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</si>
  <si>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</si>
  <si>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</si>
  <si>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</si>
  <si>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</si>
  <si>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</si>
  <si>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</si>
  <si>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</si>
  <si>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</si>
  <si>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</si>
  <si>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</si>
  <si>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</si>
  <si>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</si>
  <si>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</si>
  <si>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</si>
  <si>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</si>
  <si>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</si>
  <si>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</si>
  <si>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</si>
  <si>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</si>
  <si>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</si>
  <si>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</si>
  <si>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</si>
  <si>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</si>
  <si>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</si>
  <si>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</si>
  <si>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</si>
  <si>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</si>
  <si>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</si>
  <si>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</si>
  <si>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</si>
  <si>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</si>
  <si>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</si>
  <si>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</si>
  <si>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</si>
  <si>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</si>
  <si>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</si>
  <si>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</si>
  <si>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</si>
  <si>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</si>
  <si>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</si>
  <si>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</si>
  <si>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</si>
  <si>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</si>
  <si>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</si>
  <si>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</si>
  <si>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</si>
  <si>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</si>
  <si>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</si>
  <si>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</si>
  <si>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</si>
  <si>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</si>
  <si>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</si>
  <si>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</si>
  <si>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</si>
  <si>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</si>
  <si>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</si>
  <si>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</si>
  <si>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</si>
  <si>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</si>
  <si>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</si>
  <si>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</si>
  <si>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</si>
  <si>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</si>
  <si>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</si>
  <si>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</si>
  <si>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</si>
  <si>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</si>
  <si>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</si>
  <si>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</si>
  <si>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</si>
  <si>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</si>
  <si>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</si>
  <si>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</si>
  <si>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</si>
  <si>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</si>
  <si>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</si>
  <si>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</si>
  <si>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</si>
  <si>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</si>
  <si>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</si>
  <si>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</si>
  <si>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</si>
  <si>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</si>
  <si>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</si>
  <si>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</si>
  <si>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</si>
  <si>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</si>
  <si>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</si>
  <si>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</si>
  <si>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2018005</t>
  </si>
  <si>
    <t>Jízdárna Slatiňany</t>
  </si>
  <si>
    <t>2018005 Jízdárna Slatiňany</t>
  </si>
  <si>
    <t>SO01</t>
  </si>
  <si>
    <t>Jízdárna</t>
  </si>
  <si>
    <t>SO01 Jízdárna</t>
  </si>
  <si>
    <t>01</t>
  </si>
  <si>
    <t>elektroinstalace silová</t>
  </si>
  <si>
    <t>2</t>
  </si>
  <si>
    <t>Základy a zvláštní zakládání</t>
  </si>
  <si>
    <t>2 Základy a zvláštní zakládání</t>
  </si>
  <si>
    <t>210010301R00</t>
  </si>
  <si>
    <t xml:space="preserve">Krabice přístrojová KP 67/3, bez zapojení </t>
  </si>
  <si>
    <t>kus</t>
  </si>
  <si>
    <t>210110001R00</t>
  </si>
  <si>
    <t>Spínač nástěnný jednopól.- řaz. 1, obyč.prostředí 10x 1, 10x tlač 1/0</t>
  </si>
  <si>
    <t>210111031R00</t>
  </si>
  <si>
    <t xml:space="preserve">Zásuvka domovní v krabici - 2P+PE, venkovní </t>
  </si>
  <si>
    <t>210200006R00</t>
  </si>
  <si>
    <t>Svítidlo přisazené - montáž typ dle výběru objednatele</t>
  </si>
  <si>
    <t>220111786U00</t>
  </si>
  <si>
    <t xml:space="preserve">Mtž uzemňovací sběrnice </t>
  </si>
  <si>
    <t>3</t>
  </si>
  <si>
    <t>Svislé a kompletní konstrukce</t>
  </si>
  <si>
    <t>3 Svislé a kompletní konstrukce</t>
  </si>
  <si>
    <t>357117161</t>
  </si>
  <si>
    <t>Skříň přípojková plastová SP 200 do výklenku NVP1P</t>
  </si>
  <si>
    <t>M21</t>
  </si>
  <si>
    <t>Elektromontáže</t>
  </si>
  <si>
    <t>M21 Elektromontáže</t>
  </si>
  <si>
    <t>210010005R00</t>
  </si>
  <si>
    <t xml:space="preserve">Trubka ohebná pod omítku, vnější průměr 60 mm </t>
  </si>
  <si>
    <t>m</t>
  </si>
  <si>
    <t>210010322RT1</t>
  </si>
  <si>
    <t>Krabice rozvodná KR 97, se zapojením, kruhová včetně dodávky KR 97/5 s víčkem</t>
  </si>
  <si>
    <t>210010351RT1</t>
  </si>
  <si>
    <t>Rozvodka krabicová z lis. izol. 6455-11 do 4 mm2 včetně dodávky krabice 6455-11</t>
  </si>
  <si>
    <t>210100001R00</t>
  </si>
  <si>
    <t xml:space="preserve">Ukončení vodičů v rozvaděči + zapojení do 2,5 mm2 </t>
  </si>
  <si>
    <t>210100002R00</t>
  </si>
  <si>
    <t xml:space="preserve">Ukončení vodičů v rozvaděči + zapojení do 6 mm2 </t>
  </si>
  <si>
    <t>210100003R00</t>
  </si>
  <si>
    <t xml:space="preserve">Ukončení vodičů v rozvaděči + zapojení do 16 mm2 </t>
  </si>
  <si>
    <t>210100101R00</t>
  </si>
  <si>
    <t xml:space="preserve">Ukončení drátů a lan Cu, Al - 1 žíla do 16 mm2 </t>
  </si>
  <si>
    <t>210110004R00</t>
  </si>
  <si>
    <t xml:space="preserve">Spínač nástěnný střídavý - řaz. 6, obyč.prostředí </t>
  </si>
  <si>
    <t>210110005R00</t>
  </si>
  <si>
    <t xml:space="preserve">Spínač nástěnný křížový - řaz. 7, obyč.prostředí </t>
  </si>
  <si>
    <t>210110021R00</t>
  </si>
  <si>
    <t xml:space="preserve">Spínač nástěnný jednopól.- řaz. 1, venkovní </t>
  </si>
  <si>
    <t>210110024R00</t>
  </si>
  <si>
    <t xml:space="preserve">Spínač nástěnný střídavý - řaz. 6+6, venkovní </t>
  </si>
  <si>
    <t>210111011R00</t>
  </si>
  <si>
    <t xml:space="preserve">Zásuvka domovní zapuštěná - provedení 2P+Z </t>
  </si>
  <si>
    <t>210111024U0a</t>
  </si>
  <si>
    <t xml:space="preserve">Mtž přívodní svork., obyč 3P+N+PE </t>
  </si>
  <si>
    <t>210111062R00</t>
  </si>
  <si>
    <t xml:space="preserve">Zásuvka domovní nástěnná 16A,380V 3P+N+PE </t>
  </si>
  <si>
    <t>210150505U00</t>
  </si>
  <si>
    <t xml:space="preserve">Mtž napájecího zdroje pisoárů </t>
  </si>
  <si>
    <t>210190002R00</t>
  </si>
  <si>
    <t xml:space="preserve">Montáž celoplechových rozvodnic do váhy 50 kg </t>
  </si>
  <si>
    <t>210202019R00</t>
  </si>
  <si>
    <t xml:space="preserve">Svítidlo LED 200W stropní </t>
  </si>
  <si>
    <t>210220451R00</t>
  </si>
  <si>
    <t xml:space="preserve">Ochranné spoj. v prádel.,koupel.,Cu4-16 mm2 volně </t>
  </si>
  <si>
    <t>210290811R00</t>
  </si>
  <si>
    <t>Připojení konvektoru do 3kW včetně topidla CNS 50 TREND U</t>
  </si>
  <si>
    <t>210800003R00</t>
  </si>
  <si>
    <t xml:space="preserve">Vodič CYY 4 mm2 uložený pod omítkou </t>
  </si>
  <si>
    <t>210800004R00</t>
  </si>
  <si>
    <t xml:space="preserve">Vodič CYY 6 mm2 uložený pod omítkou </t>
  </si>
  <si>
    <t>210800006R00</t>
  </si>
  <si>
    <t xml:space="preserve">Vodič CYY 16 mm2 uložený pod omítkou </t>
  </si>
  <si>
    <t>210800101R00</t>
  </si>
  <si>
    <t xml:space="preserve">Kabel CYKY 750 V 2x1,5 mm2 uložený pod omítkou </t>
  </si>
  <si>
    <t>210800105R00</t>
  </si>
  <si>
    <t xml:space="preserve">Kabel CYKY 750 V 3x1,5 mm2 uložený pod omítkou </t>
  </si>
  <si>
    <t>210800106R00</t>
  </si>
  <si>
    <t xml:space="preserve">Kabel CYKY 750 V 3x2,5 mm2 uložený pod omítkou </t>
  </si>
  <si>
    <t>210800114R00</t>
  </si>
  <si>
    <t xml:space="preserve">Kabel CYKY 750 V 4x16/25 mm2 uložený pod omítkou </t>
  </si>
  <si>
    <t>210800115R00</t>
  </si>
  <si>
    <t xml:space="preserve">Kabel CYKY 750 V 5x1,5 mm2 uložený pod omítkou </t>
  </si>
  <si>
    <t>210800116R00</t>
  </si>
  <si>
    <t xml:space="preserve">Kabel CYKY 750 V 5x2,5 mm2 uložený pod omítkou </t>
  </si>
  <si>
    <t>211200101R00</t>
  </si>
  <si>
    <t xml:space="preserve">Svítidlo nouzové orientační NOO 1/MM </t>
  </si>
  <si>
    <t>34111000</t>
  </si>
  <si>
    <t>Kabel silový s Cu jádrem 750 V CYKY 2 x 1,5 mm2 2A-310m</t>
  </si>
  <si>
    <t>34111030</t>
  </si>
  <si>
    <t>Kabel silový s Cu jádrem 750 V CYKY 3 x 1,5 mm2 3A-80m, 3B-100m, 3C-560m</t>
  </si>
  <si>
    <t>34111038</t>
  </si>
  <si>
    <t>Kabel silový s Cu jádrem 750 V CYKY 3 C x 2,5 mm2</t>
  </si>
  <si>
    <t>34111080</t>
  </si>
  <si>
    <t>Kabel silový s Cu jádrem 750 V CYKY 4 x16 mm2</t>
  </si>
  <si>
    <t>34111090</t>
  </si>
  <si>
    <t>Kabel silový s Cu jádrem 750 V CYKY 5C x 1,5 mm2</t>
  </si>
  <si>
    <t>34111094</t>
  </si>
  <si>
    <t>Kabel silový s Cu jádrem 750 V CYKY 5 x 2,5 mm2</t>
  </si>
  <si>
    <t>34140968</t>
  </si>
  <si>
    <t>Vodič silový CY zelenožlutý 16,00 mm2 - drát</t>
  </si>
  <si>
    <t>34141302</t>
  </si>
  <si>
    <t>Vodič silový pevné uložení CYY 4,0 mm2</t>
  </si>
  <si>
    <t>34142187</t>
  </si>
  <si>
    <t>Vodič pro pevné uložení CYA 6,00 mm2 zelený</t>
  </si>
  <si>
    <t>34535400</t>
  </si>
  <si>
    <t>Strojek spínače 1pólového Tango 3558-A01345 řaz.1</t>
  </si>
  <si>
    <t>3453540001</t>
  </si>
  <si>
    <t>Spínače 1pólový Tango 3558A-06940 IP44</t>
  </si>
  <si>
    <t>34535406</t>
  </si>
  <si>
    <t>přepínač střídavý, řaz.6   TANGO kompletní</t>
  </si>
  <si>
    <t>34535407</t>
  </si>
  <si>
    <t>Přepínač křížový, řaz.7 3558-A07345 komplet</t>
  </si>
  <si>
    <t>34535425a</t>
  </si>
  <si>
    <t>Strojek přepín.dvojit.stříd.,řaz.6+6   3558A-52940 do vlhka</t>
  </si>
  <si>
    <t>34535435</t>
  </si>
  <si>
    <t>Strojek tlačítkového ovládače,řaz.1/0  3558-A91342</t>
  </si>
  <si>
    <t>34536700</t>
  </si>
  <si>
    <t>Rámeček pro spínače a zásuvky Tango 3901A-B10</t>
  </si>
  <si>
    <t>34551612</t>
  </si>
  <si>
    <t>Zásuvka Tango 5518A-A2359</t>
  </si>
  <si>
    <t>34561670</t>
  </si>
  <si>
    <t>Ekvipotenciální svorkovnice EPS 1 Elektro Bečov</t>
  </si>
  <si>
    <t>34563101</t>
  </si>
  <si>
    <t>Svorkovnice pětipólová s krytem 3938A-A106B</t>
  </si>
  <si>
    <t>3457114702</t>
  </si>
  <si>
    <t>Trubka kabelová chránička KOPOFLEX KF 09063</t>
  </si>
  <si>
    <t>34571511</t>
  </si>
  <si>
    <t>Krabice přístrojová kruhová KP 68/2 d 74x30 mm</t>
  </si>
  <si>
    <t>34571523</t>
  </si>
  <si>
    <t>Krabice přístrojová odbočná kruhová z PH KO 97/5 s víčkem</t>
  </si>
  <si>
    <t>34571590.A</t>
  </si>
  <si>
    <t>Krabice vlhkotěsná 6455-11</t>
  </si>
  <si>
    <t>34814161a</t>
  </si>
  <si>
    <t>Svítidlo Trevos CANOPUS 10,2ft 30000/800</t>
  </si>
  <si>
    <t>34821275a</t>
  </si>
  <si>
    <t>Svítidlo žár.stropní OSMONT Aura 1 IN-12K2/040 60W</t>
  </si>
  <si>
    <t>34821275b</t>
  </si>
  <si>
    <t>Svítidlo žár.stropní OSMONT Aura 3 IN-12K6/063 75W</t>
  </si>
  <si>
    <t>34821275c</t>
  </si>
  <si>
    <t>Svítidlo žár.stropní OSMONT Elektra 6 IN-172/L4</t>
  </si>
  <si>
    <t>34821275d</t>
  </si>
  <si>
    <t>Svítidlo žár.stropní OSMONT Elektra 6 IN-172/L4 HF se senzorem</t>
  </si>
  <si>
    <t>34828436a</t>
  </si>
  <si>
    <t>Svítidlo nouzové SEC 1h, IP 40 MULTIEVO 3xLED.1h/230V</t>
  </si>
  <si>
    <t>35711641</t>
  </si>
  <si>
    <t>Rozvaděč ReH - dle specifikace</t>
  </si>
  <si>
    <t>358112502</t>
  </si>
  <si>
    <t>Zásuvka nástěnná IZV 16A 230V</t>
  </si>
  <si>
    <t>358112503</t>
  </si>
  <si>
    <t>Zásuvka nástěnná IZV 1653 16A 400V</t>
  </si>
  <si>
    <t>358251018</t>
  </si>
  <si>
    <t>Pojistka výkonová nízkoztrátová PHNA 000  63 A</t>
  </si>
  <si>
    <t>905      R01</t>
  </si>
  <si>
    <t>Hzs-revize provoz.souboru a st.obj. Revize</t>
  </si>
  <si>
    <t>hod</t>
  </si>
  <si>
    <t>M22</t>
  </si>
  <si>
    <t>Montáž sdělovací a zabezp. techniky</t>
  </si>
  <si>
    <t>M22 Montáž sdělovací a zabezp. techniky</t>
  </si>
  <si>
    <t>220721126R00</t>
  </si>
  <si>
    <t xml:space="preserve">Montáž senzoru pisoárů </t>
  </si>
  <si>
    <t>M46</t>
  </si>
  <si>
    <t>Zemní práce při montážích</t>
  </si>
  <si>
    <t>M46 Zemní práce při montážích</t>
  </si>
  <si>
    <t>348332516a</t>
  </si>
  <si>
    <t>Svítidlo průmysl.zářivk.prachotěs. PRIMA 258 ACE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</si>
  <si>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</si>
  <si>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</si>
  <si>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</si>
  <si>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</si>
  <si>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</si>
  <si>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</si>
  <si>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</si>
  <si>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</si>
  <si>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Inventa s.r.o.</t>
  </si>
  <si>
    <t>01 elektroinstalace silová</t>
  </si>
  <si>
    <t>02</t>
  </si>
  <si>
    <t>hromosvod a uzemění</t>
  </si>
  <si>
    <t>210220002R00</t>
  </si>
  <si>
    <t xml:space="preserve">Vedení uzemňovací na povrchu FeZn D 10 mm </t>
  </si>
  <si>
    <t>210220021R00</t>
  </si>
  <si>
    <t xml:space="preserve">Vedení uzemňovací v zemi FeZn do 120 mm2 </t>
  </si>
  <si>
    <t>210220022RT1</t>
  </si>
  <si>
    <t>Vedení uzemňovací v zemi FeZn, D 8 - 10 mm včetně drátu FeZn 10 mm</t>
  </si>
  <si>
    <t>210220101R00</t>
  </si>
  <si>
    <t xml:space="preserve">Vodiče svodové FeZn D do 10,Al 10,Cu 8 +podpěry </t>
  </si>
  <si>
    <t>210220301R00</t>
  </si>
  <si>
    <t xml:space="preserve">Svorka hromosvodová do 2 šroubů /SS, SZ, SO/ </t>
  </si>
  <si>
    <t>210220302R00</t>
  </si>
  <si>
    <t xml:space="preserve">Svorka hromosvodová nad 2 šrouby /ST, SJ, SR, atd/ </t>
  </si>
  <si>
    <t>210220372R00</t>
  </si>
  <si>
    <t xml:space="preserve">Úhelník ochranný nebo trubka s držáky do zdiva </t>
  </si>
  <si>
    <t>210220401R00</t>
  </si>
  <si>
    <t xml:space="preserve">Označení svodu štítky, smaltované, umělá hmota </t>
  </si>
  <si>
    <t>15615225</t>
  </si>
  <si>
    <t>Drát tažený pozinkovaný 11343  D 8,00 mm</t>
  </si>
  <si>
    <t>kg</t>
  </si>
  <si>
    <t>28314141.A</t>
  </si>
  <si>
    <t>Fólie výstražná š. 330 x 1,2 mm červená 3,3 m/kg</t>
  </si>
  <si>
    <t>35441120</t>
  </si>
  <si>
    <t>Pásek uzemňovací pozinkovaný 30 x 4 mm</t>
  </si>
  <si>
    <t>35441544</t>
  </si>
  <si>
    <t>Podpěra vedení na ploché střech -beton PV 21d</t>
  </si>
  <si>
    <t>35441830</t>
  </si>
  <si>
    <t>Úhelník ochranný OU-2 pro vodič d 6-12 mm</t>
  </si>
  <si>
    <t>35441840</t>
  </si>
  <si>
    <t>Držák ochranného úhelníku DOU-25 do zdiva</t>
  </si>
  <si>
    <t>35441846</t>
  </si>
  <si>
    <t>Štítek označovací</t>
  </si>
  <si>
    <t>35441905</t>
  </si>
  <si>
    <t>Svorka připojovací SO okapových žlabů d 6-12 mm</t>
  </si>
  <si>
    <t>35441925</t>
  </si>
  <si>
    <t>Svorka zkušební SZ pro lano d 6-12 mm</t>
  </si>
  <si>
    <t>35444103</t>
  </si>
  <si>
    <t>Svorka spojovací N   SS N</t>
  </si>
  <si>
    <t>35444120</t>
  </si>
  <si>
    <t>Svorka pro zemnící pásku N   SR2b N</t>
  </si>
  <si>
    <t>35444122</t>
  </si>
  <si>
    <t>Svorka zemnící páska-drát N   SR3b N</t>
  </si>
  <si>
    <t>35444140</t>
  </si>
  <si>
    <t>Podpěra vedení na hmoždinku   PV17</t>
  </si>
  <si>
    <t>15615235</t>
  </si>
  <si>
    <t>Drát tažený pozinkovaný 11343  D 10,00 mm</t>
  </si>
  <si>
    <t>02 hromosvod a uzemění</t>
  </si>
  <si>
    <t>SO02</t>
  </si>
  <si>
    <t>Zázemí - elektroinstalace</t>
  </si>
  <si>
    <t>SO02 Zázemí - elektroinstalace</t>
  </si>
  <si>
    <t xml:space="preserve">Spínač nástěnný jednopól.- řaz. 1, obyč.prostředí </t>
  </si>
  <si>
    <t>210800113R00</t>
  </si>
  <si>
    <t xml:space="preserve">Kabel CYKY 750 V 4x10 mm2 uložený pod omítkou </t>
  </si>
  <si>
    <t xml:space="preserve">Trubka ohebná pod omítku, vnější průměr 40 mm </t>
  </si>
  <si>
    <t xml:space="preserve">Krabice přístrojová KP 68, KZ 3, bez zapojení </t>
  </si>
  <si>
    <t>210110002R00</t>
  </si>
  <si>
    <t xml:space="preserve">Spínač nástěnný dvoupól.- řaz. 2, obyč.prostředí </t>
  </si>
  <si>
    <t>210110004R0a</t>
  </si>
  <si>
    <t xml:space="preserve">Spínač nástěnný střídavý - řaz.6+6, obyč.prostředí </t>
  </si>
  <si>
    <t>210111012R00</t>
  </si>
  <si>
    <t xml:space="preserve">Zásuvka domovní zapuštěná -  2P+Z,dvojí zapojení </t>
  </si>
  <si>
    <t>210111034U00</t>
  </si>
  <si>
    <t xml:space="preserve">Mtž zásuvka krab šroub ven 3P+N+PE </t>
  </si>
  <si>
    <t>Připojení konvektoru do 3kW včetně topidla CNS 100 TREND U</t>
  </si>
  <si>
    <t>210800005R00</t>
  </si>
  <si>
    <t xml:space="preserve">Vodič CYY 10 mm2 uložený pod omítkou </t>
  </si>
  <si>
    <t>210800119RT1</t>
  </si>
  <si>
    <t>Kabel CYKY 750 V 7 žil uložený pod omítkou včetně dodávky kabelu 7x1,5 mm2</t>
  </si>
  <si>
    <t>Kabel silový s Cu jádrem 750 V CYKY 2 x 1,5 mm2 2A-90m</t>
  </si>
  <si>
    <t>Kabel silový s Cu jádrem 750 V CYKY 3 x 1,5 mm2 3C-120m, 3A-30m</t>
  </si>
  <si>
    <t>34111076</t>
  </si>
  <si>
    <t>Kabel silový s Cu jádrem 750 V CYKY 4B x10 mm2</t>
  </si>
  <si>
    <t>34140967</t>
  </si>
  <si>
    <t>Vodič silový CY zelenožlutý 10,00 mm2 - drát</t>
  </si>
  <si>
    <t>34535401</t>
  </si>
  <si>
    <t>Strojek spínače 2pólového Tango 3558-A02340 řaz.2</t>
  </si>
  <si>
    <t>Přepínač křížový, řaz.7 3558-A07340 komplet</t>
  </si>
  <si>
    <t>34535425</t>
  </si>
  <si>
    <t>Strojek přepín.dvojit.stříd.,řaz.6+6   3558-A52340</t>
  </si>
  <si>
    <t>34551622</t>
  </si>
  <si>
    <t>Zásuvka dvojnásobná Tango 5513A-C02357</t>
  </si>
  <si>
    <t>3457114700</t>
  </si>
  <si>
    <t>Trubka kabelová chránička KOPOFLEX KF 09040</t>
  </si>
  <si>
    <t>Krabice přístrojová odbočná kruhová z PH KO 97/5</t>
  </si>
  <si>
    <t>35441470</t>
  </si>
  <si>
    <t>Podpěra vedení pod taškovou krytinu PV 11</t>
  </si>
  <si>
    <t>35441490</t>
  </si>
  <si>
    <t>Podpěra vedení hřebenáče na svahu PV 15a</t>
  </si>
  <si>
    <t>03</t>
  </si>
  <si>
    <t>napojení RK1 a RK2</t>
  </si>
  <si>
    <t>210800117RT1</t>
  </si>
  <si>
    <t>Kabel CYKY 750 V 5x4 mm2 uložený v zemi včetně dodávky kabelu</t>
  </si>
  <si>
    <t>460200163RT1</t>
  </si>
  <si>
    <t>Výkop kabelové rýhy 35/80 cm  hor.3 strojní výkop rýhy</t>
  </si>
  <si>
    <t>460420018RT3</t>
  </si>
  <si>
    <t>Zřízení kabelového lože v rýze š.do 35 cm z písku tloušťka vrstvy 20 cm</t>
  </si>
  <si>
    <t>460490011U00</t>
  </si>
  <si>
    <t xml:space="preserve">Krytí kabelů výstražná fólie -20cm </t>
  </si>
  <si>
    <t>460570163R00</t>
  </si>
  <si>
    <t xml:space="preserve">Zához rýhy 35/80 cm, hornina třídy 3, se zhutněním </t>
  </si>
  <si>
    <t>03 napojení RK1 a RK2</t>
  </si>
  <si>
    <t>Slepý rozpočet stavby</t>
  </si>
  <si>
    <t>S.K.Neumanna 2708</t>
  </si>
  <si>
    <t>Pardubice</t>
  </si>
  <si>
    <t>53002</t>
  </si>
  <si>
    <t>15050386</t>
  </si>
  <si>
    <t>CZ15050386</t>
  </si>
  <si>
    <t>Sada pro nouzovou signalizaci - imobilní, vč. propojení</t>
  </si>
  <si>
    <t>kpl</t>
  </si>
  <si>
    <t>SO01,SO04,SO05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</si>
</sst>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i/>
      <sz val="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32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centerContinuous"/>
    </xf>
    <xf numFmtId="0" fontId="3" fillId="0" borderId="21" xfId="0" applyFont="1" applyBorder="1"/>
    <xf numFmtId="49" fontId="3" fillId="0" borderId="22" xfId="0" applyNumberFormat="1" applyFont="1" applyBorder="1" applyAlignment="1">
      <alignment horizontal="left"/>
    </xf>
    <xf numFmtId="0" fontId="1" fillId="0" borderId="23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4" xfId="0" applyFont="1" applyBorder="1" applyAlignment="1">
      <alignment horizontal="left"/>
    </xf>
    <xf numFmtId="0" fontId="7" fillId="0" borderId="23" xfId="0" applyFont="1" applyBorder="1"/>
    <xf numFmtId="49" fontId="3" fillId="0" borderId="24" xfId="0" applyNumberFormat="1" applyFont="1" applyBorder="1" applyAlignment="1">
      <alignment horizontal="left"/>
    </xf>
    <xf numFmtId="49" fontId="7" fillId="2" borderId="23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4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5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6" xfId="0" applyFont="1" applyBorder="1"/>
    <xf numFmtId="0" fontId="3" fillId="0" borderId="15" xfId="0" applyNumberFormat="1" applyFont="1" applyBorder="1"/>
    <xf numFmtId="0" fontId="3" fillId="0" borderId="27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7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27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27" xfId="0" applyFont="1" applyBorder="1" applyAlignment="1"/>
    <xf numFmtId="3" fontId="1" fillId="0" borderId="0" xfId="0" applyNumberFormat="1" applyFont="1"/>
    <xf numFmtId="0" fontId="3" fillId="0" borderId="23" xfId="0" applyFont="1" applyBorder="1"/>
    <xf numFmtId="0" fontId="3" fillId="0" borderId="21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2" fillId="0" borderId="29" xfId="0" applyFont="1" applyBorder="1" applyAlignment="1">
      <alignment horizontal="centerContinuous" vertical="center"/>
    </xf>
    <xf numFmtId="0" fontId="6" fillId="0" borderId="30" xfId="0" applyFont="1" applyBorder="1" applyAlignment="1">
      <alignment horizontal="centerContinuous" vertical="center"/>
    </xf>
    <xf numFmtId="0" fontId="1" fillId="0" borderId="30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2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3" xfId="0" applyFont="1" applyBorder="1"/>
    <xf numFmtId="0" fontId="1" fillId="0" borderId="34" xfId="0" applyFont="1" applyBorder="1"/>
    <xf numFmtId="3" fontId="1" fillId="0" borderId="22" xfId="0" applyNumberFormat="1" applyFont="1" applyBorder="1"/>
    <xf numFmtId="0" fontId="1" fillId="0" borderId="18" xfId="0" applyFont="1" applyBorder="1"/>
    <xf numFmtId="3" fontId="1" fillId="0" borderId="20" xfId="0" applyNumberFormat="1" applyFont="1" applyBorder="1"/>
    <xf numFmtId="0" fontId="1" fillId="0" borderId="19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34" xfId="0" applyFont="1" applyBorder="1" applyAlignment="1">
      <alignment shrinkToFit="1"/>
    </xf>
    <xf numFmtId="0" fontId="1" fillId="0" borderId="36" xfId="0" applyFont="1" applyBorder="1"/>
    <xf numFmtId="0" fontId="1" fillId="0" borderId="25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7" fillId="2" borderId="18" xfId="0" applyFont="1" applyFill="1" applyBorder="1"/>
    <xf numFmtId="0" fontId="7" fillId="2" borderId="20" xfId="0" applyFont="1" applyFill="1" applyBorder="1"/>
    <xf numFmtId="0" fontId="7" fillId="2" borderId="19" xfId="0" applyFont="1" applyFill="1" applyBorder="1"/>
    <xf numFmtId="0" fontId="7" fillId="2" borderId="41" xfId="0" applyFont="1" applyFill="1" applyBorder="1"/>
    <xf numFmtId="0" fontId="7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7" xfId="0" applyFont="1" applyFill="1" applyBorder="1"/>
    <xf numFmtId="0" fontId="6" fillId="2" borderId="40" xfId="0" applyFont="1" applyFill="1" applyBorder="1"/>
    <xf numFmtId="0" fontId="6" fillId="2" borderId="38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3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2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7" fillId="2" borderId="61" xfId="0" applyFont="1" applyFill="1" applyBorder="1" applyAlignment="1">
      <alignment horizontal="right"/>
    </xf>
    <xf numFmtId="0" fontId="7" fillId="2" borderId="20" xfId="0" applyFont="1" applyFill="1" applyBorder="1" applyAlignment="1">
      <alignment horizontal="right"/>
    </xf>
    <xf numFmtId="0" fontId="7" fillId="2" borderId="19" xfId="0" applyFont="1" applyFill="1" applyBorder="1" applyAlignment="1">
      <alignment horizontal="center"/>
    </xf>
    <xf numFmtId="4" fontId="4" fillId="2" borderId="20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8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44" xfId="0" applyNumberFormat="1" applyFont="1" applyBorder="1" applyAlignment="1">
      <alignment horizontal="right"/>
    </xf>
    <xf numFmtId="4" fontId="1" fillId="0" borderId="34" xfId="0" applyNumberFormat="1" applyFont="1" applyBorder="1" applyAlignment="1">
      <alignment horizontal="right"/>
    </xf>
    <xf numFmtId="3" fontId="1" fillId="0" borderId="28" xfId="0" applyNumberFormat="1" applyFont="1" applyBorder="1" applyAlignment="1">
      <alignment horizontal="right"/>
    </xf>
    <xf numFmtId="0" fontId="1" fillId="2" borderId="37" xfId="0" applyFont="1" applyFill="1" applyBorder="1"/>
    <xf numFmtId="0" fontId="7" fillId="2" borderId="40" xfId="0" applyFont="1" applyFill="1" applyBorder="1"/>
    <xf numFmtId="0" fontId="1" fillId="2" borderId="40" xfId="0" applyFont="1" applyFill="1" applyBorder="1"/>
    <xf numFmtId="4" fontId="1" fillId="2" borderId="48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5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2" xfId="0" applyNumberFormat="1" applyFont="1" applyBorder="1"/>
    <xf numFmtId="0" fontId="17" fillId="0" borderId="16" xfId="1" applyFont="1" applyBorder="1" applyAlignment="1">
      <alignment vertical="top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167" fontId="1" fillId="0" borderId="1" xfId="0" applyNumberFormat="1" applyFont="1" applyBorder="1" applyAlignment="1">
      <alignment horizontal="right" indent="2"/>
    </xf>
    <xf numFmtId="167" fontId="1" fillId="0" borderId="27" xfId="0" applyNumberFormat="1" applyFont="1" applyBorder="1" applyAlignment="1">
      <alignment horizontal="right" indent="2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0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76"/>
  <sheetViews>
    <sheetView showGridLines="0" topLeftCell="B1" zoomScaleNormal="100" zoomScaleSheetLayoutView="75" workbookViewId="0"/>
  </sheetViews>
  <sheetFormatPr defaultColWidth="9.1796875" defaultRowHeight="12.5" x14ac:dyDescent="0.25"/>
  <cols>
    <col min="1" max="1" width="0.54296875" style="1" hidden="1" customWidth="1"/>
    <col min="2" max="2" width="7.1796875" style="1" customWidth="1"/>
    <col min="3" max="3" width="9.1796875" style="1"/>
    <col min="4" max="4" width="19.7265625" style="1" customWidth="1"/>
    <col min="5" max="5" width="6.81640625" style="1" customWidth="1"/>
    <col min="6" max="6" width="13.1796875" style="1" customWidth="1"/>
    <col min="7" max="7" width="12.453125" style="2" customWidth="1"/>
    <col min="8" max="8" width="13.54296875" style="1" customWidth="1"/>
    <col min="9" max="9" width="11.453125" style="2" customWidth="1"/>
    <col min="10" max="10" width="7" style="2" customWidth="1"/>
    <col min="11" max="15" width="10.7265625" style="1" customWidth="1"/>
    <col min="16" max="16384" width="9.1796875" style="1"/>
  </cols>
  <sheetData>
    <row r="1" spans="2:15" ht="12" customHeight="1" x14ac:dyDescent="0.25"/>
    <row r="2" spans="2:15" ht="17.25" customHeight="1" x14ac:dyDescent="0.4">
      <c r="B2" s="3"/>
      <c r="C2" s="4" t="s">
        <v>381</v>
      </c>
      <c r="E2" s="5"/>
      <c r="F2" s="4"/>
      <c r="G2" s="6"/>
      <c r="H2" s="7" t="s">
        <v>0</v>
      </c>
      <c r="I2" s="8">
        <f ca="1">TODAY()</f>
        <v>43605</v>
      </c>
      <c r="K2" s="3"/>
    </row>
    <row r="3" spans="2:15" ht="6" customHeight="1" x14ac:dyDescent="0.25">
      <c r="C3" s="9"/>
      <c r="D3" s="10" t="s">
        <v>1</v>
      </c>
    </row>
    <row r="4" spans="2:15" ht="4.5" customHeight="1" x14ac:dyDescent="0.25"/>
    <row r="5" spans="2:15" ht="13.5" customHeight="1" x14ac:dyDescent="0.35">
      <c r="C5" s="11" t="s">
        <v>2</v>
      </c>
      <c r="D5" s="12" t="s">
        <v>101</v>
      </c>
      <c r="E5" s="13" t="s">
        <v>102</v>
      </c>
      <c r="F5" s="14"/>
      <c r="G5" s="15"/>
      <c r="H5" s="14"/>
      <c r="I5" s="15"/>
      <c r="O5" s="8"/>
    </row>
    <row r="7" spans="2:15" ht="13" x14ac:dyDescent="0.3">
      <c r="C7" s="16" t="s">
        <v>3</v>
      </c>
      <c r="D7" s="17"/>
      <c r="H7" s="18" t="s">
        <v>4</v>
      </c>
      <c r="J7" s="17"/>
      <c r="K7" s="17"/>
    </row>
    <row r="8" spans="2:15" x14ac:dyDescent="0.25">
      <c r="D8" s="17"/>
      <c r="H8" s="18" t="s">
        <v>5</v>
      </c>
      <c r="J8" s="17"/>
      <c r="K8" s="17"/>
    </row>
    <row r="9" spans="2:15" x14ac:dyDescent="0.25">
      <c r="C9" s="18"/>
      <c r="D9" s="17"/>
      <c r="H9" s="18"/>
      <c r="J9" s="17"/>
    </row>
    <row r="10" spans="2:15" x14ac:dyDescent="0.25">
      <c r="H10" s="18"/>
      <c r="J10" s="17"/>
    </row>
    <row r="11" spans="2:15" ht="13" x14ac:dyDescent="0.3">
      <c r="C11" s="16" t="s">
        <v>6</v>
      </c>
      <c r="D11" s="17" t="s">
        <v>277</v>
      </c>
      <c r="H11" s="18" t="s">
        <v>4</v>
      </c>
      <c r="I11" s="2" t="s">
        <v>385</v>
      </c>
      <c r="J11" s="17"/>
      <c r="K11" s="17"/>
    </row>
    <row r="12" spans="2:15" x14ac:dyDescent="0.25">
      <c r="D12" s="17" t="s">
        <v>382</v>
      </c>
      <c r="H12" s="18" t="s">
        <v>5</v>
      </c>
      <c r="I12" s="2" t="s">
        <v>386</v>
      </c>
      <c r="J12" s="17"/>
      <c r="K12" s="17"/>
    </row>
    <row r="13" spans="2:15" ht="12" customHeight="1" x14ac:dyDescent="0.25">
      <c r="C13" s="18" t="s">
        <v>384</v>
      </c>
      <c r="D13" s="17" t="s">
        <v>383</v>
      </c>
      <c r="J13" s="18"/>
    </row>
    <row r="14" spans="2:15" ht="24.75" customHeight="1" x14ac:dyDescent="0.25">
      <c r="C14" s="19" t="s">
        <v>7</v>
      </c>
      <c r="H14" s="19" t="s">
        <v>8</v>
      </c>
      <c r="J14" s="18"/>
    </row>
    <row r="15" spans="2:15" ht="12.75" customHeight="1" x14ac:dyDescent="0.25">
      <c r="J15" s="18"/>
    </row>
    <row r="16" spans="2:15" ht="28.5" customHeight="1" x14ac:dyDescent="0.25">
      <c r="C16" s="19" t="s">
        <v>9</v>
      </c>
      <c r="H16" s="19" t="s">
        <v>9</v>
      </c>
    </row>
    <row r="17" spans="2:12" ht="25.5" customHeight="1" x14ac:dyDescent="0.25"/>
    <row r="18" spans="2:12" ht="13.5" customHeight="1" x14ac:dyDescent="0.25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5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0">
        <f>ROUND(G32,0)</f>
        <v>0</v>
      </c>
      <c r="J19" s="291"/>
      <c r="K19" s="34"/>
    </row>
    <row r="20" spans="2:12" x14ac:dyDescent="0.25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92">
        <f>ROUND(I19*D20/100,0)</f>
        <v>0</v>
      </c>
      <c r="J20" s="293"/>
      <c r="K20" s="34"/>
    </row>
    <row r="21" spans="2:12" x14ac:dyDescent="0.25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2">
        <f>ROUND(H32,0)</f>
        <v>0</v>
      </c>
      <c r="J21" s="293"/>
      <c r="K21" s="34"/>
    </row>
    <row r="22" spans="2:12" ht="13" thickBot="1" x14ac:dyDescent="0.3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294">
        <f>ROUND(I21*D21/100,0)</f>
        <v>0</v>
      </c>
      <c r="J22" s="295"/>
      <c r="K22" s="34"/>
    </row>
    <row r="23" spans="2:12" ht="16" thickBot="1" x14ac:dyDescent="0.3">
      <c r="B23" s="39" t="s">
        <v>14</v>
      </c>
      <c r="C23" s="40"/>
      <c r="D23" s="40"/>
      <c r="E23" s="41"/>
      <c r="F23" s="42"/>
      <c r="G23" s="43"/>
      <c r="H23" s="43"/>
      <c r="I23" s="296">
        <f>SUM(I19:I22)</f>
        <v>0</v>
      </c>
      <c r="J23" s="297"/>
      <c r="K23" s="44"/>
    </row>
    <row r="26" spans="2:12" ht="1.5" customHeight="1" x14ac:dyDescent="0.25"/>
    <row r="27" spans="2:12" ht="15.75" customHeight="1" x14ac:dyDescent="0.4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5">
      <c r="L28" s="46"/>
    </row>
    <row r="29" spans="2:12" ht="24" customHeight="1" x14ac:dyDescent="0.25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5">
      <c r="B30" s="52" t="s">
        <v>104</v>
      </c>
      <c r="C30" s="53" t="s">
        <v>105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>(G30*SazbaDPH1)/100+(H30*SazbaDPH2)/100</f>
        <v>0</v>
      </c>
      <c r="J30" s="59" t="str">
        <f>IF(CelkemObjekty=0,"",F30/CelkemObjekty*100)</f>
        <v/>
      </c>
    </row>
    <row r="31" spans="2:12" x14ac:dyDescent="0.25">
      <c r="B31" s="60" t="s">
        <v>327</v>
      </c>
      <c r="C31" s="61" t="s">
        <v>328</v>
      </c>
      <c r="D31" s="62"/>
      <c r="E31" s="63"/>
      <c r="F31" s="64">
        <f>G31+H31+I31</f>
        <v>0</v>
      </c>
      <c r="G31" s="65">
        <v>0</v>
      </c>
      <c r="H31" s="66">
        <v>0</v>
      </c>
      <c r="I31" s="66">
        <f>(G31*SazbaDPH1)/100+(H31*SazbaDPH2)/100</f>
        <v>0</v>
      </c>
      <c r="J31" s="59" t="str">
        <f>IF(CelkemObjekty=0,"",F31/CelkemObjekty*100)</f>
        <v/>
      </c>
    </row>
    <row r="32" spans="2:12" ht="17.25" customHeight="1" x14ac:dyDescent="0.25">
      <c r="B32" s="67" t="s">
        <v>19</v>
      </c>
      <c r="C32" s="68"/>
      <c r="D32" s="69"/>
      <c r="E32" s="70"/>
      <c r="F32" s="71">
        <f>SUM(F30:F31)</f>
        <v>0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 t="str">
        <f>IF(CelkemObjekty=0,"",F32/CelkemObjekty*100)</f>
        <v/>
      </c>
    </row>
    <row r="33" spans="2:11" x14ac:dyDescent="0.25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5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5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18" x14ac:dyDescent="0.4">
      <c r="B36" s="13" t="s">
        <v>20</v>
      </c>
      <c r="C36" s="45"/>
      <c r="D36" s="45"/>
      <c r="E36" s="45"/>
      <c r="F36" s="45"/>
      <c r="G36" s="45"/>
      <c r="H36" s="45"/>
      <c r="I36" s="45"/>
      <c r="J36" s="45"/>
      <c r="K36" s="73"/>
    </row>
    <row r="37" spans="2:11" x14ac:dyDescent="0.25">
      <c r="K37" s="73"/>
    </row>
    <row r="38" spans="2:11" ht="26" x14ac:dyDescent="0.25">
      <c r="B38" s="74" t="s">
        <v>21</v>
      </c>
      <c r="C38" s="75" t="s">
        <v>22</v>
      </c>
      <c r="D38" s="48"/>
      <c r="E38" s="49"/>
      <c r="F38" s="50" t="s">
        <v>17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18</v>
      </c>
      <c r="J38" s="50" t="s">
        <v>12</v>
      </c>
    </row>
    <row r="39" spans="2:11" x14ac:dyDescent="0.25">
      <c r="B39" s="76" t="s">
        <v>104</v>
      </c>
      <c r="C39" s="77" t="s">
        <v>278</v>
      </c>
      <c r="D39" s="54"/>
      <c r="E39" s="55"/>
      <c r="F39" s="56">
        <f>G39+H39+I39</f>
        <v>0</v>
      </c>
      <c r="G39" s="57">
        <v>0</v>
      </c>
      <c r="H39" s="58">
        <v>0</v>
      </c>
      <c r="I39" s="65">
        <f>(G39*SazbaDPH1)/100+(H39*SazbaDPH2)/100</f>
        <v>0</v>
      </c>
      <c r="J39" s="59" t="str">
        <f t="shared" ref="J39:J44" si="0">IF(CelkemObjekty=0,"",F39/CelkemObjekty*100)</f>
        <v/>
      </c>
    </row>
    <row r="40" spans="2:11" x14ac:dyDescent="0.25">
      <c r="B40" s="78" t="s">
        <v>104</v>
      </c>
      <c r="C40" s="79" t="s">
        <v>326</v>
      </c>
      <c r="D40" s="62"/>
      <c r="E40" s="63"/>
      <c r="F40" s="64">
        <f>G40+H40+I40</f>
        <v>0</v>
      </c>
      <c r="G40" s="65">
        <v>0</v>
      </c>
      <c r="H40" s="66">
        <v>0</v>
      </c>
      <c r="I40" s="65">
        <f>(G40*SazbaDPH1)/100+(H40*SazbaDPH2)/100</f>
        <v>0</v>
      </c>
      <c r="J40" s="59" t="str">
        <f t="shared" si="0"/>
        <v/>
      </c>
    </row>
    <row r="41" spans="2:11" x14ac:dyDescent="0.25">
      <c r="B41" s="78" t="s">
        <v>327</v>
      </c>
      <c r="C41" s="79" t="s">
        <v>278</v>
      </c>
      <c r="D41" s="62"/>
      <c r="E41" s="63"/>
      <c r="F41" s="64">
        <f>G41+H41+I41</f>
        <v>0</v>
      </c>
      <c r="G41" s="65">
        <v>0</v>
      </c>
      <c r="H41" s="66">
        <v>0</v>
      </c>
      <c r="I41" s="65">
        <f>(G41*SazbaDPH1)/100+(H41*SazbaDPH2)/100</f>
        <v>0</v>
      </c>
      <c r="J41" s="59" t="str">
        <f t="shared" si="0"/>
        <v/>
      </c>
    </row>
    <row r="42" spans="2:11" x14ac:dyDescent="0.25">
      <c r="B42" s="78" t="s">
        <v>327</v>
      </c>
      <c r="C42" s="79" t="s">
        <v>326</v>
      </c>
      <c r="D42" s="62"/>
      <c r="E42" s="63"/>
      <c r="F42" s="64">
        <f>G42+H42+I42</f>
        <v>0</v>
      </c>
      <c r="G42" s="65">
        <v>0</v>
      </c>
      <c r="H42" s="66">
        <v>0</v>
      </c>
      <c r="I42" s="65">
        <f>(G42*SazbaDPH1)/100+(H42*SazbaDPH2)/100</f>
        <v>0</v>
      </c>
      <c r="J42" s="59" t="str">
        <f t="shared" si="0"/>
        <v/>
      </c>
    </row>
    <row r="43" spans="2:11" x14ac:dyDescent="0.25">
      <c r="B43" s="78" t="s">
        <v>327</v>
      </c>
      <c r="C43" s="79" t="s">
        <v>380</v>
      </c>
      <c r="D43" s="62"/>
      <c r="E43" s="63"/>
      <c r="F43" s="64">
        <f>G43+H43+I43</f>
        <v>0</v>
      </c>
      <c r="G43" s="65">
        <v>0</v>
      </c>
      <c r="H43" s="66">
        <v>0</v>
      </c>
      <c r="I43" s="65">
        <f>(G43*SazbaDPH1)/100+(H43*SazbaDPH2)/100</f>
        <v>0</v>
      </c>
      <c r="J43" s="59" t="str">
        <f t="shared" si="0"/>
        <v/>
      </c>
    </row>
    <row r="44" spans="2:11" x14ac:dyDescent="0.25">
      <c r="B44" s="67" t="s">
        <v>19</v>
      </c>
      <c r="C44" s="68"/>
      <c r="D44" s="69"/>
      <c r="E44" s="70"/>
      <c r="F44" s="71">
        <f>SUM(F39:F43)</f>
        <v>0</v>
      </c>
      <c r="G44" s="80">
        <f>SUM(G39:G43)</f>
        <v>0</v>
      </c>
      <c r="H44" s="71">
        <f>SUM(H39:H43)</f>
        <v>0</v>
      </c>
      <c r="I44" s="80">
        <f>SUM(I39:I43)</f>
        <v>0</v>
      </c>
      <c r="J44" s="72" t="str">
        <f t="shared" si="0"/>
        <v/>
      </c>
    </row>
    <row r="45" spans="2:11" ht="9" customHeight="1" x14ac:dyDescent="0.25"/>
    <row r="46" spans="2:11" ht="6" customHeight="1" x14ac:dyDescent="0.25"/>
    <row r="47" spans="2:11" ht="3" customHeight="1" x14ac:dyDescent="0.25"/>
    <row r="48" spans="2:11" ht="6.75" customHeight="1" x14ac:dyDescent="0.25"/>
    <row r="49" spans="2:10" ht="20.25" customHeight="1" x14ac:dyDescent="0.4">
      <c r="B49" s="13" t="s">
        <v>23</v>
      </c>
      <c r="C49" s="45"/>
      <c r="D49" s="45"/>
      <c r="E49" s="45"/>
      <c r="F49" s="45"/>
      <c r="G49" s="45"/>
      <c r="H49" s="45"/>
      <c r="I49" s="45"/>
      <c r="J49" s="45"/>
    </row>
    <row r="50" spans="2:10" ht="9" customHeight="1" x14ac:dyDescent="0.25"/>
    <row r="51" spans="2:10" ht="13" x14ac:dyDescent="0.25">
      <c r="B51" s="47" t="s">
        <v>24</v>
      </c>
      <c r="C51" s="48"/>
      <c r="D51" s="48"/>
      <c r="E51" s="50" t="s">
        <v>12</v>
      </c>
      <c r="F51" s="50" t="s">
        <v>25</v>
      </c>
      <c r="G51" s="51" t="s">
        <v>26</v>
      </c>
      <c r="H51" s="50" t="s">
        <v>27</v>
      </c>
      <c r="I51" s="51" t="s">
        <v>28</v>
      </c>
      <c r="J51" s="81" t="s">
        <v>29</v>
      </c>
    </row>
    <row r="52" spans="2:10" x14ac:dyDescent="0.25">
      <c r="B52" s="52" t="s">
        <v>109</v>
      </c>
      <c r="C52" s="53" t="s">
        <v>110</v>
      </c>
      <c r="D52" s="54"/>
      <c r="E52" s="82" t="str">
        <f t="shared" ref="E52:E57" si="1">IF(SUM(SoucetDilu)=0,"",SUM(F52:J52)/SUM(SoucetDilu)*100)</f>
        <v/>
      </c>
      <c r="F52" s="58">
        <v>0</v>
      </c>
      <c r="G52" s="57">
        <v>0</v>
      </c>
      <c r="H52" s="58">
        <v>0</v>
      </c>
      <c r="I52" s="57">
        <v>0</v>
      </c>
      <c r="J52" s="58">
        <v>0</v>
      </c>
    </row>
    <row r="53" spans="2:10" x14ac:dyDescent="0.25">
      <c r="B53" s="60" t="s">
        <v>123</v>
      </c>
      <c r="C53" s="61" t="s">
        <v>124</v>
      </c>
      <c r="D53" s="62"/>
      <c r="E53" s="83" t="str">
        <f t="shared" si="1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5">
      <c r="B54" s="60" t="s">
        <v>128</v>
      </c>
      <c r="C54" s="61" t="s">
        <v>129</v>
      </c>
      <c r="D54" s="62"/>
      <c r="E54" s="83" t="str">
        <f t="shared" si="1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5">
      <c r="B55" s="60" t="s">
        <v>259</v>
      </c>
      <c r="C55" s="61" t="s">
        <v>260</v>
      </c>
      <c r="D55" s="62"/>
      <c r="E55" s="83" t="str">
        <f t="shared" si="1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5">
      <c r="B56" s="60" t="s">
        <v>264</v>
      </c>
      <c r="C56" s="61" t="s">
        <v>265</v>
      </c>
      <c r="D56" s="62"/>
      <c r="E56" s="83" t="str">
        <f t="shared" si="1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5">
      <c r="B57" s="67" t="s">
        <v>19</v>
      </c>
      <c r="C57" s="68"/>
      <c r="D57" s="69"/>
      <c r="E57" s="84" t="str">
        <f t="shared" si="1"/>
        <v/>
      </c>
      <c r="F57" s="71">
        <f>SUM(F52:F56)</f>
        <v>0</v>
      </c>
      <c r="G57" s="80">
        <f>SUM(G52:G56)</f>
        <v>0</v>
      </c>
      <c r="H57" s="71">
        <f>SUM(H52:H56)</f>
        <v>0</v>
      </c>
      <c r="I57" s="80">
        <f>SUM(I52:I56)</f>
        <v>0</v>
      </c>
      <c r="J57" s="71">
        <f>SUM(J52:J56)</f>
        <v>0</v>
      </c>
    </row>
    <row r="59" spans="2:10" ht="2.25" customHeight="1" x14ac:dyDescent="0.25"/>
    <row r="60" spans="2:10" ht="1.5" customHeight="1" x14ac:dyDescent="0.25"/>
    <row r="61" spans="2:10" ht="0.75" customHeight="1" x14ac:dyDescent="0.25"/>
    <row r="62" spans="2:10" ht="0.75" customHeight="1" x14ac:dyDescent="0.25"/>
    <row r="63" spans="2:10" ht="0.75" customHeight="1" x14ac:dyDescent="0.25"/>
    <row r="64" spans="2:10" ht="18" x14ac:dyDescent="0.4">
      <c r="B64" s="13" t="s">
        <v>30</v>
      </c>
      <c r="C64" s="45"/>
      <c r="D64" s="45"/>
      <c r="E64" s="45"/>
      <c r="F64" s="45"/>
      <c r="G64" s="45"/>
      <c r="H64" s="45"/>
      <c r="I64" s="45"/>
      <c r="J64" s="45"/>
    </row>
    <row r="66" spans="2:10" ht="13" x14ac:dyDescent="0.25">
      <c r="B66" s="47" t="s">
        <v>31</v>
      </c>
      <c r="C66" s="48"/>
      <c r="D66" s="48"/>
      <c r="E66" s="85"/>
      <c r="F66" s="86"/>
      <c r="G66" s="51"/>
      <c r="H66" s="50" t="s">
        <v>17</v>
      </c>
      <c r="I66" s="1"/>
      <c r="J66" s="1"/>
    </row>
    <row r="67" spans="2:10" x14ac:dyDescent="0.25">
      <c r="B67" s="52" t="s">
        <v>269</v>
      </c>
      <c r="C67" s="53"/>
      <c r="D67" s="54"/>
      <c r="E67" s="87"/>
      <c r="F67" s="88"/>
      <c r="G67" s="57"/>
      <c r="H67" s="58">
        <v>0</v>
      </c>
      <c r="I67" s="1"/>
      <c r="J67" s="1"/>
    </row>
    <row r="68" spans="2:10" x14ac:dyDescent="0.25">
      <c r="B68" s="60" t="s">
        <v>270</v>
      </c>
      <c r="C68" s="61"/>
      <c r="D68" s="62"/>
      <c r="E68" s="89"/>
      <c r="F68" s="90"/>
      <c r="G68" s="65"/>
      <c r="H68" s="66">
        <v>0</v>
      </c>
      <c r="I68" s="1"/>
      <c r="J68" s="1"/>
    </row>
    <row r="69" spans="2:10" x14ac:dyDescent="0.25">
      <c r="B69" s="60" t="s">
        <v>271</v>
      </c>
      <c r="C69" s="61"/>
      <c r="D69" s="62"/>
      <c r="E69" s="89"/>
      <c r="F69" s="90"/>
      <c r="G69" s="65"/>
      <c r="H69" s="66">
        <v>0</v>
      </c>
      <c r="I69" s="1"/>
      <c r="J69" s="1"/>
    </row>
    <row r="70" spans="2:10" x14ac:dyDescent="0.25">
      <c r="B70" s="60" t="s">
        <v>272</v>
      </c>
      <c r="C70" s="61"/>
      <c r="D70" s="62"/>
      <c r="E70" s="89"/>
      <c r="F70" s="90"/>
      <c r="G70" s="65"/>
      <c r="H70" s="66">
        <v>0</v>
      </c>
      <c r="I70" s="1"/>
      <c r="J70" s="1"/>
    </row>
    <row r="71" spans="2:10" x14ac:dyDescent="0.25">
      <c r="B71" s="60" t="s">
        <v>273</v>
      </c>
      <c r="C71" s="61"/>
      <c r="D71" s="62"/>
      <c r="E71" s="89"/>
      <c r="F71" s="90"/>
      <c r="G71" s="65"/>
      <c r="H71" s="66">
        <v>0</v>
      </c>
      <c r="I71" s="1"/>
      <c r="J71" s="1"/>
    </row>
    <row r="72" spans="2:10" x14ac:dyDescent="0.25">
      <c r="B72" s="60" t="s">
        <v>274</v>
      </c>
      <c r="C72" s="61"/>
      <c r="D72" s="62"/>
      <c r="E72" s="89"/>
      <c r="F72" s="90"/>
      <c r="G72" s="65"/>
      <c r="H72" s="66">
        <v>0</v>
      </c>
      <c r="I72" s="1"/>
      <c r="J72" s="1"/>
    </row>
    <row r="73" spans="2:10" x14ac:dyDescent="0.25">
      <c r="B73" s="60" t="s">
        <v>275</v>
      </c>
      <c r="C73" s="61"/>
      <c r="D73" s="62"/>
      <c r="E73" s="89"/>
      <c r="F73" s="90"/>
      <c r="G73" s="65"/>
      <c r="H73" s="66">
        <v>0</v>
      </c>
      <c r="I73" s="1"/>
      <c r="J73" s="1"/>
    </row>
    <row r="74" spans="2:10" x14ac:dyDescent="0.25">
      <c r="B74" s="60" t="s">
        <v>276</v>
      </c>
      <c r="C74" s="61"/>
      <c r="D74" s="62"/>
      <c r="E74" s="89"/>
      <c r="F74" s="90"/>
      <c r="G74" s="65"/>
      <c r="H74" s="66">
        <v>0</v>
      </c>
      <c r="I74" s="1"/>
      <c r="J74" s="1"/>
    </row>
    <row r="75" spans="2:10" x14ac:dyDescent="0.25">
      <c r="B75" s="67" t="s">
        <v>19</v>
      </c>
      <c r="C75" s="68"/>
      <c r="D75" s="69"/>
      <c r="E75" s="91"/>
      <c r="F75" s="92"/>
      <c r="G75" s="80"/>
      <c r="H75" s="71">
        <f>SUM(H67:H74)</f>
        <v>0</v>
      </c>
      <c r="I75" s="1"/>
      <c r="J75" s="1"/>
    </row>
    <row r="76" spans="2:10" x14ac:dyDescent="0.25">
      <c r="I76" s="1"/>
      <c r="J76" s="1"/>
    </row>
  </sheetData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155"/>
  <sheetViews>
    <sheetView showGridLines="0" showZeros="0" topLeftCell="A43" zoomScaleNormal="100" zoomScaleSheetLayoutView="100" workbookViewId="0">
      <selection activeCell="G74" sqref="G74"/>
    </sheetView>
  </sheetViews>
  <sheetFormatPr defaultColWidth="9.1796875" defaultRowHeight="12.5" x14ac:dyDescent="0.25"/>
  <cols>
    <col min="1" max="1" width="4.453125" style="232" customWidth="1"/>
    <col min="2" max="2" width="11.54296875" style="232" customWidth="1"/>
    <col min="3" max="3" width="40.453125" style="232" customWidth="1"/>
    <col min="4" max="4" width="5.54296875" style="232" customWidth="1"/>
    <col min="5" max="5" width="8.54296875" style="242" customWidth="1"/>
    <col min="6" max="6" width="9.81640625" style="232" customWidth="1"/>
    <col min="7" max="7" width="13.81640625" style="232" customWidth="1"/>
    <col min="8" max="8" width="11.7265625" style="232" hidden="1" customWidth="1"/>
    <col min="9" max="9" width="11.54296875" style="232" hidden="1" customWidth="1"/>
    <col min="10" max="10" width="11" style="232" hidden="1" customWidth="1"/>
    <col min="11" max="11" width="10.453125" style="232" hidden="1" customWidth="1"/>
    <col min="12" max="12" width="75.453125" style="232" customWidth="1"/>
    <col min="13" max="13" width="45.26953125" style="232" customWidth="1"/>
    <col min="14" max="16384" width="9.1796875" style="232"/>
  </cols>
  <sheetData>
    <row r="1" spans="1:80" ht="15.5" x14ac:dyDescent="0.35">
      <c r="A1" s="318" t="s">
        <v>100</v>
      </c>
      <c r="B1" s="318"/>
      <c r="C1" s="318"/>
      <c r="D1" s="318"/>
      <c r="E1" s="318"/>
      <c r="F1" s="318"/>
      <c r="G1" s="318"/>
    </row>
    <row r="2" spans="1:80" ht="14.25" customHeight="1" thickBot="1" x14ac:dyDescent="0.35">
      <c r="B2" s="233"/>
      <c r="C2" s="234"/>
      <c r="D2" s="234"/>
      <c r="E2" s="235"/>
      <c r="F2" s="234"/>
      <c r="G2" s="234"/>
    </row>
    <row r="3" spans="1:80" ht="13.5" thickTop="1" x14ac:dyDescent="0.3">
      <c r="A3" s="309" t="s">
        <v>2</v>
      </c>
      <c r="B3" s="310"/>
      <c r="C3" s="186" t="s">
        <v>103</v>
      </c>
      <c r="D3" s="236"/>
      <c r="E3" s="237" t="s">
        <v>85</v>
      </c>
      <c r="F3" s="238" t="str">
        <f>'SO02 Souhrn ESIL'!H1</f>
        <v>01</v>
      </c>
      <c r="G3" s="239"/>
    </row>
    <row r="4" spans="1:80" ht="13.5" thickBot="1" x14ac:dyDescent="0.35">
      <c r="A4" s="319" t="s">
        <v>76</v>
      </c>
      <c r="B4" s="312"/>
      <c r="C4" s="192" t="s">
        <v>329</v>
      </c>
      <c r="D4" s="240"/>
      <c r="E4" s="320" t="str">
        <f>'SO02 Souhrn ESIL'!G2</f>
        <v>elektroinstalace silová</v>
      </c>
      <c r="F4" s="321"/>
      <c r="G4" s="322"/>
    </row>
    <row r="5" spans="1:80" ht="13" thickTop="1" x14ac:dyDescent="0.25">
      <c r="A5" s="241"/>
      <c r="G5" s="243"/>
    </row>
    <row r="6" spans="1:80" ht="27" customHeight="1" x14ac:dyDescent="0.25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ht="13" x14ac:dyDescent="0.3">
      <c r="A7" s="249" t="s">
        <v>97</v>
      </c>
      <c r="B7" s="250" t="s">
        <v>109</v>
      </c>
      <c r="C7" s="251" t="s">
        <v>110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5">
      <c r="A8" s="260">
        <v>1</v>
      </c>
      <c r="B8" s="261" t="s">
        <v>115</v>
      </c>
      <c r="C8" s="262" t="s">
        <v>330</v>
      </c>
      <c r="D8" s="263" t="s">
        <v>114</v>
      </c>
      <c r="E8" s="264">
        <v>4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0</v>
      </c>
      <c r="AC8" s="232">
        <v>0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0</v>
      </c>
    </row>
    <row r="9" spans="1:80" x14ac:dyDescent="0.25">
      <c r="A9" s="260">
        <v>2</v>
      </c>
      <c r="B9" s="261" t="s">
        <v>119</v>
      </c>
      <c r="C9" s="262" t="s">
        <v>120</v>
      </c>
      <c r="D9" s="263" t="s">
        <v>114</v>
      </c>
      <c r="E9" s="264">
        <v>19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>
        <v>0</v>
      </c>
      <c r="K9" s="267">
        <f>E9*J9</f>
        <v>0</v>
      </c>
      <c r="O9" s="259">
        <v>2</v>
      </c>
      <c r="AA9" s="232">
        <v>1</v>
      </c>
      <c r="AB9" s="232">
        <v>0</v>
      </c>
      <c r="AC9" s="232">
        <v>0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</v>
      </c>
      <c r="CB9" s="259">
        <v>0</v>
      </c>
    </row>
    <row r="10" spans="1:80" x14ac:dyDescent="0.25">
      <c r="A10" s="260">
        <v>3</v>
      </c>
      <c r="B10" s="261" t="s">
        <v>331</v>
      </c>
      <c r="C10" s="262" t="s">
        <v>332</v>
      </c>
      <c r="D10" s="263" t="s">
        <v>133</v>
      </c>
      <c r="E10" s="264">
        <v>10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0</v>
      </c>
      <c r="AC10" s="232">
        <v>0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0</v>
      </c>
    </row>
    <row r="11" spans="1:80" ht="13" x14ac:dyDescent="0.3">
      <c r="A11" s="269"/>
      <c r="B11" s="270" t="s">
        <v>98</v>
      </c>
      <c r="C11" s="271" t="s">
        <v>111</v>
      </c>
      <c r="D11" s="272"/>
      <c r="E11" s="273"/>
      <c r="F11" s="274"/>
      <c r="G11" s="275">
        <f>SUM(G7:G10)</f>
        <v>0</v>
      </c>
      <c r="H11" s="276"/>
      <c r="I11" s="277">
        <f>SUM(I7:I10)</f>
        <v>0</v>
      </c>
      <c r="J11" s="276"/>
      <c r="K11" s="277">
        <f>SUM(K7:K10)</f>
        <v>0</v>
      </c>
      <c r="O11" s="259">
        <v>4</v>
      </c>
      <c r="BA11" s="278">
        <f>SUM(BA7:BA10)</f>
        <v>0</v>
      </c>
      <c r="BB11" s="278">
        <f>SUM(BB7:BB10)</f>
        <v>0</v>
      </c>
      <c r="BC11" s="278">
        <f>SUM(BC7:BC10)</f>
        <v>0</v>
      </c>
      <c r="BD11" s="278">
        <f>SUM(BD7:BD10)</f>
        <v>0</v>
      </c>
      <c r="BE11" s="278">
        <f>SUM(BE7:BE10)</f>
        <v>0</v>
      </c>
    </row>
    <row r="12" spans="1:80" ht="13" x14ac:dyDescent="0.3">
      <c r="A12" s="249" t="s">
        <v>97</v>
      </c>
      <c r="B12" s="250" t="s">
        <v>123</v>
      </c>
      <c r="C12" s="251" t="s">
        <v>124</v>
      </c>
      <c r="D12" s="252"/>
      <c r="E12" s="253"/>
      <c r="F12" s="253"/>
      <c r="G12" s="254"/>
      <c r="H12" s="255"/>
      <c r="I12" s="256"/>
      <c r="J12" s="257"/>
      <c r="K12" s="258"/>
      <c r="O12" s="259">
        <v>1</v>
      </c>
    </row>
    <row r="13" spans="1:80" x14ac:dyDescent="0.25">
      <c r="A13" s="260">
        <v>4</v>
      </c>
      <c r="B13" s="261" t="s">
        <v>126</v>
      </c>
      <c r="C13" s="262" t="s">
        <v>127</v>
      </c>
      <c r="D13" s="263" t="s">
        <v>114</v>
      </c>
      <c r="E13" s="264">
        <v>1</v>
      </c>
      <c r="F13" s="264">
        <v>0</v>
      </c>
      <c r="G13" s="265">
        <f>E13*F13</f>
        <v>0</v>
      </c>
      <c r="H13" s="266">
        <v>3.0000000000000001E-3</v>
      </c>
      <c r="I13" s="267">
        <f>E13*H13</f>
        <v>3.0000000000000001E-3</v>
      </c>
      <c r="J13" s="266"/>
      <c r="K13" s="267">
        <f>E13*J13</f>
        <v>0</v>
      </c>
      <c r="O13" s="259">
        <v>2</v>
      </c>
      <c r="AA13" s="232">
        <v>3</v>
      </c>
      <c r="AB13" s="232">
        <v>1</v>
      </c>
      <c r="AC13" s="232">
        <v>357117161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3</v>
      </c>
      <c r="CB13" s="259">
        <v>1</v>
      </c>
    </row>
    <row r="14" spans="1:80" ht="13" x14ac:dyDescent="0.3">
      <c r="A14" s="269"/>
      <c r="B14" s="270" t="s">
        <v>98</v>
      </c>
      <c r="C14" s="271" t="s">
        <v>125</v>
      </c>
      <c r="D14" s="272"/>
      <c r="E14" s="273"/>
      <c r="F14" s="274"/>
      <c r="G14" s="275">
        <f>SUM(G12:G13)</f>
        <v>0</v>
      </c>
      <c r="H14" s="276"/>
      <c r="I14" s="277">
        <f>SUM(I12:I13)</f>
        <v>3.0000000000000001E-3</v>
      </c>
      <c r="J14" s="276"/>
      <c r="K14" s="277">
        <f>SUM(K12:K13)</f>
        <v>0</v>
      </c>
      <c r="O14" s="259">
        <v>4</v>
      </c>
      <c r="BA14" s="278">
        <f>SUM(BA12:BA13)</f>
        <v>0</v>
      </c>
      <c r="BB14" s="278">
        <f>SUM(BB12:BB13)</f>
        <v>0</v>
      </c>
      <c r="BC14" s="278">
        <f>SUM(BC12:BC13)</f>
        <v>0</v>
      </c>
      <c r="BD14" s="278">
        <f>SUM(BD12:BD13)</f>
        <v>0</v>
      </c>
      <c r="BE14" s="278">
        <f>SUM(BE12:BE13)</f>
        <v>0</v>
      </c>
    </row>
    <row r="15" spans="1:80" ht="13" x14ac:dyDescent="0.3">
      <c r="A15" s="249" t="s">
        <v>97</v>
      </c>
      <c r="B15" s="250" t="s">
        <v>128</v>
      </c>
      <c r="C15" s="251" t="s">
        <v>129</v>
      </c>
      <c r="D15" s="252"/>
      <c r="E15" s="253"/>
      <c r="F15" s="253"/>
      <c r="G15" s="254"/>
      <c r="H15" s="255"/>
      <c r="I15" s="256"/>
      <c r="J15" s="257"/>
      <c r="K15" s="258"/>
      <c r="O15" s="259">
        <v>1</v>
      </c>
    </row>
    <row r="16" spans="1:80" x14ac:dyDescent="0.25">
      <c r="A16" s="260">
        <v>5</v>
      </c>
      <c r="B16" s="261" t="s">
        <v>131</v>
      </c>
      <c r="C16" s="262" t="s">
        <v>333</v>
      </c>
      <c r="D16" s="263" t="s">
        <v>133</v>
      </c>
      <c r="E16" s="264">
        <v>10</v>
      </c>
      <c r="F16" s="264">
        <v>0</v>
      </c>
      <c r="G16" s="265">
        <f t="shared" ref="G16:G47" si="0">E16*F16</f>
        <v>0</v>
      </c>
      <c r="H16" s="266">
        <v>0</v>
      </c>
      <c r="I16" s="267">
        <f t="shared" ref="I16:I47" si="1">E16*H16</f>
        <v>0</v>
      </c>
      <c r="J16" s="266">
        <v>0</v>
      </c>
      <c r="K16" s="267">
        <f t="shared" ref="K16:K47" si="2">E16*J16</f>
        <v>0</v>
      </c>
      <c r="O16" s="259">
        <v>2</v>
      </c>
      <c r="AA16" s="232">
        <v>1</v>
      </c>
      <c r="AB16" s="232">
        <v>9</v>
      </c>
      <c r="AC16" s="232">
        <v>9</v>
      </c>
      <c r="AZ16" s="232">
        <v>4</v>
      </c>
      <c r="BA16" s="232">
        <f t="shared" ref="BA16:BA47" si="3">IF(AZ16=1,G16,0)</f>
        <v>0</v>
      </c>
      <c r="BB16" s="232">
        <f t="shared" ref="BB16:BB47" si="4">IF(AZ16=2,G16,0)</f>
        <v>0</v>
      </c>
      <c r="BC16" s="232">
        <f t="shared" ref="BC16:BC47" si="5">IF(AZ16=3,G16,0)</f>
        <v>0</v>
      </c>
      <c r="BD16" s="232">
        <f t="shared" ref="BD16:BD47" si="6">IF(AZ16=4,G16,0)</f>
        <v>0</v>
      </c>
      <c r="BE16" s="232">
        <f t="shared" ref="BE16:BE47" si="7">IF(AZ16=5,G16,0)</f>
        <v>0</v>
      </c>
      <c r="CA16" s="259">
        <v>1</v>
      </c>
      <c r="CB16" s="259">
        <v>9</v>
      </c>
    </row>
    <row r="17" spans="1:80" x14ac:dyDescent="0.25">
      <c r="A17" s="260">
        <v>6</v>
      </c>
      <c r="B17" s="261" t="s">
        <v>112</v>
      </c>
      <c r="C17" s="262" t="s">
        <v>334</v>
      </c>
      <c r="D17" s="263" t="s">
        <v>114</v>
      </c>
      <c r="E17" s="264">
        <v>23</v>
      </c>
      <c r="F17" s="264">
        <v>0</v>
      </c>
      <c r="G17" s="265">
        <f t="shared" si="0"/>
        <v>0</v>
      </c>
      <c r="H17" s="266">
        <v>0</v>
      </c>
      <c r="I17" s="267">
        <f t="shared" si="1"/>
        <v>0</v>
      </c>
      <c r="J17" s="266">
        <v>0</v>
      </c>
      <c r="K17" s="267">
        <f t="shared" si="2"/>
        <v>0</v>
      </c>
      <c r="O17" s="259">
        <v>2</v>
      </c>
      <c r="AA17" s="232">
        <v>1</v>
      </c>
      <c r="AB17" s="232">
        <v>9</v>
      </c>
      <c r="AC17" s="232">
        <v>9</v>
      </c>
      <c r="AZ17" s="232">
        <v>4</v>
      </c>
      <c r="BA17" s="232">
        <f t="shared" si="3"/>
        <v>0</v>
      </c>
      <c r="BB17" s="232">
        <f t="shared" si="4"/>
        <v>0</v>
      </c>
      <c r="BC17" s="232">
        <f t="shared" si="5"/>
        <v>0</v>
      </c>
      <c r="BD17" s="232">
        <f t="shared" si="6"/>
        <v>0</v>
      </c>
      <c r="BE17" s="232">
        <f t="shared" si="7"/>
        <v>0</v>
      </c>
      <c r="CA17" s="259">
        <v>1</v>
      </c>
      <c r="CB17" s="259">
        <v>9</v>
      </c>
    </row>
    <row r="18" spans="1:80" ht="20" x14ac:dyDescent="0.25">
      <c r="A18" s="260">
        <v>7</v>
      </c>
      <c r="B18" s="261" t="s">
        <v>134</v>
      </c>
      <c r="C18" s="262" t="s">
        <v>135</v>
      </c>
      <c r="D18" s="263" t="s">
        <v>114</v>
      </c>
      <c r="E18" s="264">
        <v>15</v>
      </c>
      <c r="F18" s="264">
        <v>0</v>
      </c>
      <c r="G18" s="265">
        <f t="shared" si="0"/>
        <v>0</v>
      </c>
      <c r="H18" s="266">
        <v>0</v>
      </c>
      <c r="I18" s="267">
        <f t="shared" si="1"/>
        <v>0</v>
      </c>
      <c r="J18" s="266">
        <v>0</v>
      </c>
      <c r="K18" s="267">
        <f t="shared" si="2"/>
        <v>0</v>
      </c>
      <c r="O18" s="259">
        <v>2</v>
      </c>
      <c r="AA18" s="232">
        <v>1</v>
      </c>
      <c r="AB18" s="232">
        <v>9</v>
      </c>
      <c r="AC18" s="232">
        <v>9</v>
      </c>
      <c r="AZ18" s="232">
        <v>4</v>
      </c>
      <c r="BA18" s="232">
        <f t="shared" si="3"/>
        <v>0</v>
      </c>
      <c r="BB18" s="232">
        <f t="shared" si="4"/>
        <v>0</v>
      </c>
      <c r="BC18" s="232">
        <f t="shared" si="5"/>
        <v>0</v>
      </c>
      <c r="BD18" s="232">
        <f t="shared" si="6"/>
        <v>0</v>
      </c>
      <c r="BE18" s="232">
        <f t="shared" si="7"/>
        <v>0</v>
      </c>
      <c r="CA18" s="259">
        <v>1</v>
      </c>
      <c r="CB18" s="259">
        <v>9</v>
      </c>
    </row>
    <row r="19" spans="1:80" x14ac:dyDescent="0.25">
      <c r="A19" s="260">
        <v>8</v>
      </c>
      <c r="B19" s="261" t="s">
        <v>138</v>
      </c>
      <c r="C19" s="262" t="s">
        <v>139</v>
      </c>
      <c r="D19" s="263" t="s">
        <v>114</v>
      </c>
      <c r="E19" s="264">
        <v>30</v>
      </c>
      <c r="F19" s="264">
        <v>0</v>
      </c>
      <c r="G19" s="265">
        <f t="shared" si="0"/>
        <v>0</v>
      </c>
      <c r="H19" s="266">
        <v>0</v>
      </c>
      <c r="I19" s="267">
        <f t="shared" si="1"/>
        <v>0</v>
      </c>
      <c r="J19" s="266">
        <v>0</v>
      </c>
      <c r="K19" s="267">
        <f t="shared" si="2"/>
        <v>0</v>
      </c>
      <c r="O19" s="259">
        <v>2</v>
      </c>
      <c r="AA19" s="232">
        <v>1</v>
      </c>
      <c r="AB19" s="232">
        <v>9</v>
      </c>
      <c r="AC19" s="232">
        <v>9</v>
      </c>
      <c r="AZ19" s="232">
        <v>4</v>
      </c>
      <c r="BA19" s="232">
        <f t="shared" si="3"/>
        <v>0</v>
      </c>
      <c r="BB19" s="232">
        <f t="shared" si="4"/>
        <v>0</v>
      </c>
      <c r="BC19" s="232">
        <f t="shared" si="5"/>
        <v>0</v>
      </c>
      <c r="BD19" s="232">
        <f t="shared" si="6"/>
        <v>0</v>
      </c>
      <c r="BE19" s="232">
        <f t="shared" si="7"/>
        <v>0</v>
      </c>
      <c r="CA19" s="259">
        <v>1</v>
      </c>
      <c r="CB19" s="259">
        <v>9</v>
      </c>
    </row>
    <row r="20" spans="1:80" x14ac:dyDescent="0.25">
      <c r="A20" s="260">
        <v>9</v>
      </c>
      <c r="B20" s="261" t="s">
        <v>142</v>
      </c>
      <c r="C20" s="262" t="s">
        <v>143</v>
      </c>
      <c r="D20" s="263" t="s">
        <v>114</v>
      </c>
      <c r="E20" s="264">
        <v>12</v>
      </c>
      <c r="F20" s="264">
        <v>0</v>
      </c>
      <c r="G20" s="265">
        <f t="shared" si="0"/>
        <v>0</v>
      </c>
      <c r="H20" s="266">
        <v>0</v>
      </c>
      <c r="I20" s="267">
        <f t="shared" si="1"/>
        <v>0</v>
      </c>
      <c r="J20" s="266">
        <v>0</v>
      </c>
      <c r="K20" s="267">
        <f t="shared" si="2"/>
        <v>0</v>
      </c>
      <c r="O20" s="259">
        <v>2</v>
      </c>
      <c r="AA20" s="232">
        <v>1</v>
      </c>
      <c r="AB20" s="232">
        <v>9</v>
      </c>
      <c r="AC20" s="232">
        <v>9</v>
      </c>
      <c r="AZ20" s="232">
        <v>4</v>
      </c>
      <c r="BA20" s="232">
        <f t="shared" si="3"/>
        <v>0</v>
      </c>
      <c r="BB20" s="232">
        <f t="shared" si="4"/>
        <v>0</v>
      </c>
      <c r="BC20" s="232">
        <f t="shared" si="5"/>
        <v>0</v>
      </c>
      <c r="BD20" s="232">
        <f t="shared" si="6"/>
        <v>0</v>
      </c>
      <c r="BE20" s="232">
        <f t="shared" si="7"/>
        <v>0</v>
      </c>
      <c r="CA20" s="259">
        <v>1</v>
      </c>
      <c r="CB20" s="259">
        <v>9</v>
      </c>
    </row>
    <row r="21" spans="1:80" x14ac:dyDescent="0.25">
      <c r="A21" s="260">
        <v>10</v>
      </c>
      <c r="B21" s="261" t="s">
        <v>144</v>
      </c>
      <c r="C21" s="262" t="s">
        <v>145</v>
      </c>
      <c r="D21" s="263" t="s">
        <v>114</v>
      </c>
      <c r="E21" s="264">
        <v>4</v>
      </c>
      <c r="F21" s="264">
        <v>0</v>
      </c>
      <c r="G21" s="265">
        <f t="shared" si="0"/>
        <v>0</v>
      </c>
      <c r="H21" s="266">
        <v>0</v>
      </c>
      <c r="I21" s="267">
        <f t="shared" si="1"/>
        <v>0</v>
      </c>
      <c r="J21" s="266">
        <v>0</v>
      </c>
      <c r="K21" s="267">
        <f t="shared" si="2"/>
        <v>0</v>
      </c>
      <c r="O21" s="259">
        <v>2</v>
      </c>
      <c r="AA21" s="232">
        <v>1</v>
      </c>
      <c r="AB21" s="232">
        <v>9</v>
      </c>
      <c r="AC21" s="232">
        <v>9</v>
      </c>
      <c r="AZ21" s="232">
        <v>4</v>
      </c>
      <c r="BA21" s="232">
        <f t="shared" si="3"/>
        <v>0</v>
      </c>
      <c r="BB21" s="232">
        <f t="shared" si="4"/>
        <v>0</v>
      </c>
      <c r="BC21" s="232">
        <f t="shared" si="5"/>
        <v>0</v>
      </c>
      <c r="BD21" s="232">
        <f t="shared" si="6"/>
        <v>0</v>
      </c>
      <c r="BE21" s="232">
        <f t="shared" si="7"/>
        <v>0</v>
      </c>
      <c r="CA21" s="259">
        <v>1</v>
      </c>
      <c r="CB21" s="259">
        <v>9</v>
      </c>
    </row>
    <row r="22" spans="1:80" x14ac:dyDescent="0.25">
      <c r="A22" s="260">
        <v>11</v>
      </c>
      <c r="B22" s="261" t="s">
        <v>335</v>
      </c>
      <c r="C22" s="262" t="s">
        <v>336</v>
      </c>
      <c r="D22" s="263" t="s">
        <v>114</v>
      </c>
      <c r="E22" s="264">
        <v>2</v>
      </c>
      <c r="F22" s="264">
        <v>0</v>
      </c>
      <c r="G22" s="265">
        <f t="shared" si="0"/>
        <v>0</v>
      </c>
      <c r="H22" s="266">
        <v>0</v>
      </c>
      <c r="I22" s="267">
        <f t="shared" si="1"/>
        <v>0</v>
      </c>
      <c r="J22" s="266">
        <v>0</v>
      </c>
      <c r="K22" s="267">
        <f t="shared" si="2"/>
        <v>0</v>
      </c>
      <c r="O22" s="259">
        <v>2</v>
      </c>
      <c r="AA22" s="232">
        <v>1</v>
      </c>
      <c r="AB22" s="232">
        <v>9</v>
      </c>
      <c r="AC22" s="232">
        <v>9</v>
      </c>
      <c r="AZ22" s="232">
        <v>4</v>
      </c>
      <c r="BA22" s="232">
        <f t="shared" si="3"/>
        <v>0</v>
      </c>
      <c r="BB22" s="232">
        <f t="shared" si="4"/>
        <v>0</v>
      </c>
      <c r="BC22" s="232">
        <f t="shared" si="5"/>
        <v>0</v>
      </c>
      <c r="BD22" s="232">
        <f t="shared" si="6"/>
        <v>0</v>
      </c>
      <c r="BE22" s="232">
        <f t="shared" si="7"/>
        <v>0</v>
      </c>
      <c r="CA22" s="259">
        <v>1</v>
      </c>
      <c r="CB22" s="259">
        <v>9</v>
      </c>
    </row>
    <row r="23" spans="1:80" x14ac:dyDescent="0.25">
      <c r="A23" s="260">
        <v>12</v>
      </c>
      <c r="B23" s="261" t="s">
        <v>146</v>
      </c>
      <c r="C23" s="262" t="s">
        <v>147</v>
      </c>
      <c r="D23" s="263" t="s">
        <v>114</v>
      </c>
      <c r="E23" s="264">
        <v>2</v>
      </c>
      <c r="F23" s="264">
        <v>0</v>
      </c>
      <c r="G23" s="265">
        <f t="shared" si="0"/>
        <v>0</v>
      </c>
      <c r="H23" s="266">
        <v>0</v>
      </c>
      <c r="I23" s="267">
        <f t="shared" si="1"/>
        <v>0</v>
      </c>
      <c r="J23" s="266">
        <v>0</v>
      </c>
      <c r="K23" s="267">
        <f t="shared" si="2"/>
        <v>0</v>
      </c>
      <c r="O23" s="259">
        <v>2</v>
      </c>
      <c r="AA23" s="232">
        <v>1</v>
      </c>
      <c r="AB23" s="232">
        <v>9</v>
      </c>
      <c r="AC23" s="232">
        <v>9</v>
      </c>
      <c r="AZ23" s="232">
        <v>4</v>
      </c>
      <c r="BA23" s="232">
        <f t="shared" si="3"/>
        <v>0</v>
      </c>
      <c r="BB23" s="232">
        <f t="shared" si="4"/>
        <v>0</v>
      </c>
      <c r="BC23" s="232">
        <f t="shared" si="5"/>
        <v>0</v>
      </c>
      <c r="BD23" s="232">
        <f t="shared" si="6"/>
        <v>0</v>
      </c>
      <c r="BE23" s="232">
        <f t="shared" si="7"/>
        <v>0</v>
      </c>
      <c r="CA23" s="259">
        <v>1</v>
      </c>
      <c r="CB23" s="259">
        <v>9</v>
      </c>
    </row>
    <row r="24" spans="1:80" x14ac:dyDescent="0.25">
      <c r="A24" s="260">
        <v>13</v>
      </c>
      <c r="B24" s="261" t="s">
        <v>337</v>
      </c>
      <c r="C24" s="262" t="s">
        <v>338</v>
      </c>
      <c r="D24" s="263" t="s">
        <v>114</v>
      </c>
      <c r="E24" s="264">
        <v>2</v>
      </c>
      <c r="F24" s="264">
        <v>0</v>
      </c>
      <c r="G24" s="265">
        <f t="shared" si="0"/>
        <v>0</v>
      </c>
      <c r="H24" s="266">
        <v>0</v>
      </c>
      <c r="I24" s="267">
        <f t="shared" si="1"/>
        <v>0</v>
      </c>
      <c r="J24" s="266">
        <v>0</v>
      </c>
      <c r="K24" s="267">
        <f t="shared" si="2"/>
        <v>0</v>
      </c>
      <c r="O24" s="259">
        <v>2</v>
      </c>
      <c r="AA24" s="232">
        <v>1</v>
      </c>
      <c r="AB24" s="232">
        <v>9</v>
      </c>
      <c r="AC24" s="232">
        <v>9</v>
      </c>
      <c r="AZ24" s="232">
        <v>4</v>
      </c>
      <c r="BA24" s="232">
        <f t="shared" si="3"/>
        <v>0</v>
      </c>
      <c r="BB24" s="232">
        <f t="shared" si="4"/>
        <v>0</v>
      </c>
      <c r="BC24" s="232">
        <f t="shared" si="5"/>
        <v>0</v>
      </c>
      <c r="BD24" s="232">
        <f t="shared" si="6"/>
        <v>0</v>
      </c>
      <c r="BE24" s="232">
        <f t="shared" si="7"/>
        <v>0</v>
      </c>
      <c r="CA24" s="259">
        <v>1</v>
      </c>
      <c r="CB24" s="259">
        <v>9</v>
      </c>
    </row>
    <row r="25" spans="1:80" x14ac:dyDescent="0.25">
      <c r="A25" s="260">
        <v>14</v>
      </c>
      <c r="B25" s="261" t="s">
        <v>148</v>
      </c>
      <c r="C25" s="262" t="s">
        <v>149</v>
      </c>
      <c r="D25" s="263" t="s">
        <v>114</v>
      </c>
      <c r="E25" s="264">
        <v>1</v>
      </c>
      <c r="F25" s="264">
        <v>0</v>
      </c>
      <c r="G25" s="265">
        <f t="shared" si="0"/>
        <v>0</v>
      </c>
      <c r="H25" s="266">
        <v>0</v>
      </c>
      <c r="I25" s="267">
        <f t="shared" si="1"/>
        <v>0</v>
      </c>
      <c r="J25" s="266">
        <v>0</v>
      </c>
      <c r="K25" s="267">
        <f t="shared" si="2"/>
        <v>0</v>
      </c>
      <c r="O25" s="259">
        <v>2</v>
      </c>
      <c r="AA25" s="232">
        <v>1</v>
      </c>
      <c r="AB25" s="232">
        <v>9</v>
      </c>
      <c r="AC25" s="232">
        <v>9</v>
      </c>
      <c r="AZ25" s="232">
        <v>4</v>
      </c>
      <c r="BA25" s="232">
        <f t="shared" si="3"/>
        <v>0</v>
      </c>
      <c r="BB25" s="232">
        <f t="shared" si="4"/>
        <v>0</v>
      </c>
      <c r="BC25" s="232">
        <f t="shared" si="5"/>
        <v>0</v>
      </c>
      <c r="BD25" s="232">
        <f t="shared" si="6"/>
        <v>0</v>
      </c>
      <c r="BE25" s="232">
        <f t="shared" si="7"/>
        <v>0</v>
      </c>
      <c r="CA25" s="259">
        <v>1</v>
      </c>
      <c r="CB25" s="259">
        <v>9</v>
      </c>
    </row>
    <row r="26" spans="1:80" x14ac:dyDescent="0.25">
      <c r="A26" s="260">
        <v>15</v>
      </c>
      <c r="B26" s="261" t="s">
        <v>150</v>
      </c>
      <c r="C26" s="262" t="s">
        <v>151</v>
      </c>
      <c r="D26" s="263" t="s">
        <v>114</v>
      </c>
      <c r="E26" s="264">
        <v>2</v>
      </c>
      <c r="F26" s="264">
        <v>0</v>
      </c>
      <c r="G26" s="265">
        <f t="shared" si="0"/>
        <v>0</v>
      </c>
      <c r="H26" s="266">
        <v>0</v>
      </c>
      <c r="I26" s="267">
        <f t="shared" si="1"/>
        <v>0</v>
      </c>
      <c r="J26" s="266">
        <v>0</v>
      </c>
      <c r="K26" s="267">
        <f t="shared" si="2"/>
        <v>0</v>
      </c>
      <c r="O26" s="259">
        <v>2</v>
      </c>
      <c r="AA26" s="232">
        <v>1</v>
      </c>
      <c r="AB26" s="232">
        <v>9</v>
      </c>
      <c r="AC26" s="232">
        <v>9</v>
      </c>
      <c r="AZ26" s="232">
        <v>4</v>
      </c>
      <c r="BA26" s="232">
        <f t="shared" si="3"/>
        <v>0</v>
      </c>
      <c r="BB26" s="232">
        <f t="shared" si="4"/>
        <v>0</v>
      </c>
      <c r="BC26" s="232">
        <f t="shared" si="5"/>
        <v>0</v>
      </c>
      <c r="BD26" s="232">
        <f t="shared" si="6"/>
        <v>0</v>
      </c>
      <c r="BE26" s="232">
        <f t="shared" si="7"/>
        <v>0</v>
      </c>
      <c r="CA26" s="259">
        <v>1</v>
      </c>
      <c r="CB26" s="259">
        <v>9</v>
      </c>
    </row>
    <row r="27" spans="1:80" x14ac:dyDescent="0.25">
      <c r="A27" s="260">
        <v>16</v>
      </c>
      <c r="B27" s="261" t="s">
        <v>154</v>
      </c>
      <c r="C27" s="262" t="s">
        <v>155</v>
      </c>
      <c r="D27" s="263" t="s">
        <v>114</v>
      </c>
      <c r="E27" s="264">
        <v>5</v>
      </c>
      <c r="F27" s="264">
        <v>0</v>
      </c>
      <c r="G27" s="265">
        <f t="shared" si="0"/>
        <v>0</v>
      </c>
      <c r="H27" s="266">
        <v>0</v>
      </c>
      <c r="I27" s="267">
        <f t="shared" si="1"/>
        <v>0</v>
      </c>
      <c r="J27" s="266">
        <v>0</v>
      </c>
      <c r="K27" s="267">
        <f t="shared" si="2"/>
        <v>0</v>
      </c>
      <c r="O27" s="259">
        <v>2</v>
      </c>
      <c r="AA27" s="232">
        <v>1</v>
      </c>
      <c r="AB27" s="232">
        <v>9</v>
      </c>
      <c r="AC27" s="232">
        <v>9</v>
      </c>
      <c r="AZ27" s="232">
        <v>4</v>
      </c>
      <c r="BA27" s="232">
        <f t="shared" si="3"/>
        <v>0</v>
      </c>
      <c r="BB27" s="232">
        <f t="shared" si="4"/>
        <v>0</v>
      </c>
      <c r="BC27" s="232">
        <f t="shared" si="5"/>
        <v>0</v>
      </c>
      <c r="BD27" s="232">
        <f t="shared" si="6"/>
        <v>0</v>
      </c>
      <c r="BE27" s="232">
        <f t="shared" si="7"/>
        <v>0</v>
      </c>
      <c r="CA27" s="259">
        <v>1</v>
      </c>
      <c r="CB27" s="259">
        <v>9</v>
      </c>
    </row>
    <row r="28" spans="1:80" x14ac:dyDescent="0.25">
      <c r="A28" s="260">
        <v>17</v>
      </c>
      <c r="B28" s="261" t="s">
        <v>339</v>
      </c>
      <c r="C28" s="262" t="s">
        <v>340</v>
      </c>
      <c r="D28" s="263" t="s">
        <v>114</v>
      </c>
      <c r="E28" s="264">
        <v>4</v>
      </c>
      <c r="F28" s="264">
        <v>0</v>
      </c>
      <c r="G28" s="265">
        <f t="shared" si="0"/>
        <v>0</v>
      </c>
      <c r="H28" s="266">
        <v>0</v>
      </c>
      <c r="I28" s="267">
        <f t="shared" si="1"/>
        <v>0</v>
      </c>
      <c r="J28" s="266">
        <v>0</v>
      </c>
      <c r="K28" s="267">
        <f t="shared" si="2"/>
        <v>0</v>
      </c>
      <c r="O28" s="259">
        <v>2</v>
      </c>
      <c r="AA28" s="232">
        <v>1</v>
      </c>
      <c r="AB28" s="232">
        <v>9</v>
      </c>
      <c r="AC28" s="232">
        <v>9</v>
      </c>
      <c r="AZ28" s="232">
        <v>4</v>
      </c>
      <c r="BA28" s="232">
        <f t="shared" si="3"/>
        <v>0</v>
      </c>
      <c r="BB28" s="232">
        <f t="shared" si="4"/>
        <v>0</v>
      </c>
      <c r="BC28" s="232">
        <f t="shared" si="5"/>
        <v>0</v>
      </c>
      <c r="BD28" s="232">
        <f t="shared" si="6"/>
        <v>0</v>
      </c>
      <c r="BE28" s="232">
        <f t="shared" si="7"/>
        <v>0</v>
      </c>
      <c r="CA28" s="259">
        <v>1</v>
      </c>
      <c r="CB28" s="259">
        <v>9</v>
      </c>
    </row>
    <row r="29" spans="1:80" x14ac:dyDescent="0.25">
      <c r="A29" s="260">
        <v>18</v>
      </c>
      <c r="B29" s="261" t="s">
        <v>117</v>
      </c>
      <c r="C29" s="262" t="s">
        <v>118</v>
      </c>
      <c r="D29" s="263" t="s">
        <v>114</v>
      </c>
      <c r="E29" s="264">
        <v>2</v>
      </c>
      <c r="F29" s="264">
        <v>0</v>
      </c>
      <c r="G29" s="265">
        <f t="shared" si="0"/>
        <v>0</v>
      </c>
      <c r="H29" s="266">
        <v>0</v>
      </c>
      <c r="I29" s="267">
        <f t="shared" si="1"/>
        <v>0</v>
      </c>
      <c r="J29" s="266">
        <v>0</v>
      </c>
      <c r="K29" s="267">
        <f t="shared" si="2"/>
        <v>0</v>
      </c>
      <c r="O29" s="259">
        <v>2</v>
      </c>
      <c r="AA29" s="232">
        <v>1</v>
      </c>
      <c r="AB29" s="232">
        <v>9</v>
      </c>
      <c r="AC29" s="232">
        <v>9</v>
      </c>
      <c r="AZ29" s="232">
        <v>4</v>
      </c>
      <c r="BA29" s="232">
        <f t="shared" si="3"/>
        <v>0</v>
      </c>
      <c r="BB29" s="232">
        <f t="shared" si="4"/>
        <v>0</v>
      </c>
      <c r="BC29" s="232">
        <f t="shared" si="5"/>
        <v>0</v>
      </c>
      <c r="BD29" s="232">
        <f t="shared" si="6"/>
        <v>0</v>
      </c>
      <c r="BE29" s="232">
        <f t="shared" si="7"/>
        <v>0</v>
      </c>
      <c r="CA29" s="259">
        <v>1</v>
      </c>
      <c r="CB29" s="259">
        <v>9</v>
      </c>
    </row>
    <row r="30" spans="1:80" x14ac:dyDescent="0.25">
      <c r="A30" s="260">
        <v>19</v>
      </c>
      <c r="B30" s="261" t="s">
        <v>341</v>
      </c>
      <c r="C30" s="262" t="s">
        <v>342</v>
      </c>
      <c r="D30" s="263" t="s">
        <v>114</v>
      </c>
      <c r="E30" s="264">
        <v>2</v>
      </c>
      <c r="F30" s="264">
        <v>0</v>
      </c>
      <c r="G30" s="265">
        <f t="shared" si="0"/>
        <v>0</v>
      </c>
      <c r="H30" s="266">
        <v>0</v>
      </c>
      <c r="I30" s="267">
        <f t="shared" si="1"/>
        <v>0</v>
      </c>
      <c r="J30" s="266">
        <v>0</v>
      </c>
      <c r="K30" s="267">
        <f t="shared" si="2"/>
        <v>0</v>
      </c>
      <c r="O30" s="259">
        <v>2</v>
      </c>
      <c r="AA30" s="232">
        <v>1</v>
      </c>
      <c r="AB30" s="232">
        <v>9</v>
      </c>
      <c r="AC30" s="232">
        <v>9</v>
      </c>
      <c r="AZ30" s="232">
        <v>4</v>
      </c>
      <c r="BA30" s="232">
        <f t="shared" si="3"/>
        <v>0</v>
      </c>
      <c r="BB30" s="232">
        <f t="shared" si="4"/>
        <v>0</v>
      </c>
      <c r="BC30" s="232">
        <f t="shared" si="5"/>
        <v>0</v>
      </c>
      <c r="BD30" s="232">
        <f t="shared" si="6"/>
        <v>0</v>
      </c>
      <c r="BE30" s="232">
        <f t="shared" si="7"/>
        <v>0</v>
      </c>
      <c r="CA30" s="259">
        <v>1</v>
      </c>
      <c r="CB30" s="259">
        <v>9</v>
      </c>
    </row>
    <row r="31" spans="1:80" x14ac:dyDescent="0.25">
      <c r="A31" s="260">
        <v>20</v>
      </c>
      <c r="B31" s="261" t="s">
        <v>162</v>
      </c>
      <c r="C31" s="262" t="s">
        <v>163</v>
      </c>
      <c r="D31" s="263" t="s">
        <v>114</v>
      </c>
      <c r="E31" s="264">
        <v>2</v>
      </c>
      <c r="F31" s="264">
        <v>0</v>
      </c>
      <c r="G31" s="265">
        <f t="shared" si="0"/>
        <v>0</v>
      </c>
      <c r="H31" s="266">
        <v>0</v>
      </c>
      <c r="I31" s="267">
        <f t="shared" si="1"/>
        <v>0</v>
      </c>
      <c r="J31" s="266">
        <v>0</v>
      </c>
      <c r="K31" s="267">
        <f t="shared" si="2"/>
        <v>0</v>
      </c>
      <c r="O31" s="259">
        <v>2</v>
      </c>
      <c r="AA31" s="232">
        <v>1</v>
      </c>
      <c r="AB31" s="232">
        <v>9</v>
      </c>
      <c r="AC31" s="232">
        <v>9</v>
      </c>
      <c r="AZ31" s="232">
        <v>4</v>
      </c>
      <c r="BA31" s="232">
        <f t="shared" si="3"/>
        <v>0</v>
      </c>
      <c r="BB31" s="232">
        <f t="shared" si="4"/>
        <v>0</v>
      </c>
      <c r="BC31" s="232">
        <f t="shared" si="5"/>
        <v>0</v>
      </c>
      <c r="BD31" s="232">
        <f t="shared" si="6"/>
        <v>0</v>
      </c>
      <c r="BE31" s="232">
        <f t="shared" si="7"/>
        <v>0</v>
      </c>
      <c r="CA31" s="259">
        <v>1</v>
      </c>
      <c r="CB31" s="259">
        <v>9</v>
      </c>
    </row>
    <row r="32" spans="1:80" x14ac:dyDescent="0.25">
      <c r="A32" s="260">
        <v>21</v>
      </c>
      <c r="B32" s="261" t="s">
        <v>166</v>
      </c>
      <c r="C32" s="262" t="s">
        <v>167</v>
      </c>
      <c r="D32" s="263" t="s">
        <v>133</v>
      </c>
      <c r="E32" s="264">
        <v>5</v>
      </c>
      <c r="F32" s="264">
        <v>0</v>
      </c>
      <c r="G32" s="265">
        <f t="shared" si="0"/>
        <v>0</v>
      </c>
      <c r="H32" s="266">
        <v>0</v>
      </c>
      <c r="I32" s="267">
        <f t="shared" si="1"/>
        <v>0</v>
      </c>
      <c r="J32" s="266">
        <v>0</v>
      </c>
      <c r="K32" s="267">
        <f t="shared" si="2"/>
        <v>0</v>
      </c>
      <c r="O32" s="259">
        <v>2</v>
      </c>
      <c r="AA32" s="232">
        <v>1</v>
      </c>
      <c r="AB32" s="232">
        <v>9</v>
      </c>
      <c r="AC32" s="232">
        <v>9</v>
      </c>
      <c r="AZ32" s="232">
        <v>4</v>
      </c>
      <c r="BA32" s="232">
        <f t="shared" si="3"/>
        <v>0</v>
      </c>
      <c r="BB32" s="232">
        <f t="shared" si="4"/>
        <v>0</v>
      </c>
      <c r="BC32" s="232">
        <f t="shared" si="5"/>
        <v>0</v>
      </c>
      <c r="BD32" s="232">
        <f t="shared" si="6"/>
        <v>0</v>
      </c>
      <c r="BE32" s="232">
        <f t="shared" si="7"/>
        <v>0</v>
      </c>
      <c r="CA32" s="259">
        <v>1</v>
      </c>
      <c r="CB32" s="259">
        <v>9</v>
      </c>
    </row>
    <row r="33" spans="1:80" ht="20" x14ac:dyDescent="0.25">
      <c r="A33" s="260">
        <v>22</v>
      </c>
      <c r="B33" s="261" t="s">
        <v>168</v>
      </c>
      <c r="C33" s="262" t="s">
        <v>343</v>
      </c>
      <c r="D33" s="263" t="s">
        <v>114</v>
      </c>
      <c r="E33" s="264">
        <v>5</v>
      </c>
      <c r="F33" s="264">
        <v>0</v>
      </c>
      <c r="G33" s="265">
        <f t="shared" si="0"/>
        <v>0</v>
      </c>
      <c r="H33" s="266">
        <v>0</v>
      </c>
      <c r="I33" s="267">
        <f t="shared" si="1"/>
        <v>0</v>
      </c>
      <c r="J33" s="266">
        <v>0</v>
      </c>
      <c r="K33" s="267">
        <f t="shared" si="2"/>
        <v>0</v>
      </c>
      <c r="O33" s="259">
        <v>2</v>
      </c>
      <c r="AA33" s="232">
        <v>1</v>
      </c>
      <c r="AB33" s="232">
        <v>9</v>
      </c>
      <c r="AC33" s="232">
        <v>9</v>
      </c>
      <c r="AZ33" s="232">
        <v>4</v>
      </c>
      <c r="BA33" s="232">
        <f t="shared" si="3"/>
        <v>0</v>
      </c>
      <c r="BB33" s="232">
        <f t="shared" si="4"/>
        <v>0</v>
      </c>
      <c r="BC33" s="232">
        <f t="shared" si="5"/>
        <v>0</v>
      </c>
      <c r="BD33" s="232">
        <f t="shared" si="6"/>
        <v>0</v>
      </c>
      <c r="BE33" s="232">
        <f t="shared" si="7"/>
        <v>0</v>
      </c>
      <c r="CA33" s="259">
        <v>1</v>
      </c>
      <c r="CB33" s="259">
        <v>9</v>
      </c>
    </row>
    <row r="34" spans="1:80" x14ac:dyDescent="0.25">
      <c r="A34" s="260">
        <v>23</v>
      </c>
      <c r="B34" s="261" t="s">
        <v>170</v>
      </c>
      <c r="C34" s="262" t="s">
        <v>171</v>
      </c>
      <c r="D34" s="263" t="s">
        <v>133</v>
      </c>
      <c r="E34" s="264">
        <v>15</v>
      </c>
      <c r="F34" s="264">
        <v>0</v>
      </c>
      <c r="G34" s="265">
        <f t="shared" si="0"/>
        <v>0</v>
      </c>
      <c r="H34" s="266">
        <v>0</v>
      </c>
      <c r="I34" s="267">
        <f t="shared" si="1"/>
        <v>0</v>
      </c>
      <c r="J34" s="266">
        <v>0</v>
      </c>
      <c r="K34" s="267">
        <f t="shared" si="2"/>
        <v>0</v>
      </c>
      <c r="O34" s="259">
        <v>2</v>
      </c>
      <c r="AA34" s="232">
        <v>1</v>
      </c>
      <c r="AB34" s="232">
        <v>9</v>
      </c>
      <c r="AC34" s="232">
        <v>9</v>
      </c>
      <c r="AZ34" s="232">
        <v>4</v>
      </c>
      <c r="BA34" s="232">
        <f t="shared" si="3"/>
        <v>0</v>
      </c>
      <c r="BB34" s="232">
        <f t="shared" si="4"/>
        <v>0</v>
      </c>
      <c r="BC34" s="232">
        <f t="shared" si="5"/>
        <v>0</v>
      </c>
      <c r="BD34" s="232">
        <f t="shared" si="6"/>
        <v>0</v>
      </c>
      <c r="BE34" s="232">
        <f t="shared" si="7"/>
        <v>0</v>
      </c>
      <c r="CA34" s="259">
        <v>1</v>
      </c>
      <c r="CB34" s="259">
        <v>9</v>
      </c>
    </row>
    <row r="35" spans="1:80" x14ac:dyDescent="0.25">
      <c r="A35" s="260">
        <v>24</v>
      </c>
      <c r="B35" s="261" t="s">
        <v>172</v>
      </c>
      <c r="C35" s="262" t="s">
        <v>173</v>
      </c>
      <c r="D35" s="263" t="s">
        <v>133</v>
      </c>
      <c r="E35" s="264">
        <v>10</v>
      </c>
      <c r="F35" s="264">
        <v>0</v>
      </c>
      <c r="G35" s="265">
        <f t="shared" si="0"/>
        <v>0</v>
      </c>
      <c r="H35" s="266">
        <v>0</v>
      </c>
      <c r="I35" s="267">
        <f t="shared" si="1"/>
        <v>0</v>
      </c>
      <c r="J35" s="266">
        <v>0</v>
      </c>
      <c r="K35" s="267">
        <f t="shared" si="2"/>
        <v>0</v>
      </c>
      <c r="O35" s="259">
        <v>2</v>
      </c>
      <c r="AA35" s="232">
        <v>1</v>
      </c>
      <c r="AB35" s="232">
        <v>9</v>
      </c>
      <c r="AC35" s="232">
        <v>9</v>
      </c>
      <c r="AZ35" s="232">
        <v>4</v>
      </c>
      <c r="BA35" s="232">
        <f t="shared" si="3"/>
        <v>0</v>
      </c>
      <c r="BB35" s="232">
        <f t="shared" si="4"/>
        <v>0</v>
      </c>
      <c r="BC35" s="232">
        <f t="shared" si="5"/>
        <v>0</v>
      </c>
      <c r="BD35" s="232">
        <f t="shared" si="6"/>
        <v>0</v>
      </c>
      <c r="BE35" s="232">
        <f t="shared" si="7"/>
        <v>0</v>
      </c>
      <c r="CA35" s="259">
        <v>1</v>
      </c>
      <c r="CB35" s="259">
        <v>9</v>
      </c>
    </row>
    <row r="36" spans="1:80" x14ac:dyDescent="0.25">
      <c r="A36" s="260">
        <v>25</v>
      </c>
      <c r="B36" s="261" t="s">
        <v>344</v>
      </c>
      <c r="C36" s="262" t="s">
        <v>345</v>
      </c>
      <c r="D36" s="263" t="s">
        <v>133</v>
      </c>
      <c r="E36" s="264">
        <v>2</v>
      </c>
      <c r="F36" s="264">
        <v>0</v>
      </c>
      <c r="G36" s="265">
        <f t="shared" si="0"/>
        <v>0</v>
      </c>
      <c r="H36" s="266">
        <v>0</v>
      </c>
      <c r="I36" s="267">
        <f t="shared" si="1"/>
        <v>0</v>
      </c>
      <c r="J36" s="266">
        <v>0</v>
      </c>
      <c r="K36" s="267">
        <f t="shared" si="2"/>
        <v>0</v>
      </c>
      <c r="O36" s="259">
        <v>2</v>
      </c>
      <c r="AA36" s="232">
        <v>1</v>
      </c>
      <c r="AB36" s="232">
        <v>9</v>
      </c>
      <c r="AC36" s="232">
        <v>9</v>
      </c>
      <c r="AZ36" s="232">
        <v>4</v>
      </c>
      <c r="BA36" s="232">
        <f t="shared" si="3"/>
        <v>0</v>
      </c>
      <c r="BB36" s="232">
        <f t="shared" si="4"/>
        <v>0</v>
      </c>
      <c r="BC36" s="232">
        <f t="shared" si="5"/>
        <v>0</v>
      </c>
      <c r="BD36" s="232">
        <f t="shared" si="6"/>
        <v>0</v>
      </c>
      <c r="BE36" s="232">
        <f t="shared" si="7"/>
        <v>0</v>
      </c>
      <c r="CA36" s="259">
        <v>1</v>
      </c>
      <c r="CB36" s="259">
        <v>9</v>
      </c>
    </row>
    <row r="37" spans="1:80" x14ac:dyDescent="0.25">
      <c r="A37" s="260">
        <v>26</v>
      </c>
      <c r="B37" s="261" t="s">
        <v>176</v>
      </c>
      <c r="C37" s="262" t="s">
        <v>177</v>
      </c>
      <c r="D37" s="263" t="s">
        <v>133</v>
      </c>
      <c r="E37" s="264">
        <v>30</v>
      </c>
      <c r="F37" s="264">
        <v>0</v>
      </c>
      <c r="G37" s="265">
        <f t="shared" si="0"/>
        <v>0</v>
      </c>
      <c r="H37" s="266">
        <v>0</v>
      </c>
      <c r="I37" s="267">
        <f t="shared" si="1"/>
        <v>0</v>
      </c>
      <c r="J37" s="266">
        <v>0</v>
      </c>
      <c r="K37" s="267">
        <f t="shared" si="2"/>
        <v>0</v>
      </c>
      <c r="O37" s="259">
        <v>2</v>
      </c>
      <c r="AA37" s="232">
        <v>1</v>
      </c>
      <c r="AB37" s="232">
        <v>9</v>
      </c>
      <c r="AC37" s="232">
        <v>9</v>
      </c>
      <c r="AZ37" s="232">
        <v>4</v>
      </c>
      <c r="BA37" s="232">
        <f t="shared" si="3"/>
        <v>0</v>
      </c>
      <c r="BB37" s="232">
        <f t="shared" si="4"/>
        <v>0</v>
      </c>
      <c r="BC37" s="232">
        <f t="shared" si="5"/>
        <v>0</v>
      </c>
      <c r="BD37" s="232">
        <f t="shared" si="6"/>
        <v>0</v>
      </c>
      <c r="BE37" s="232">
        <f t="shared" si="7"/>
        <v>0</v>
      </c>
      <c r="CA37" s="259">
        <v>1</v>
      </c>
      <c r="CB37" s="259">
        <v>9</v>
      </c>
    </row>
    <row r="38" spans="1:80" x14ac:dyDescent="0.25">
      <c r="A38" s="260">
        <v>27</v>
      </c>
      <c r="B38" s="261" t="s">
        <v>178</v>
      </c>
      <c r="C38" s="262" t="s">
        <v>179</v>
      </c>
      <c r="D38" s="263" t="s">
        <v>133</v>
      </c>
      <c r="E38" s="264">
        <v>150</v>
      </c>
      <c r="F38" s="264">
        <v>0</v>
      </c>
      <c r="G38" s="265">
        <f t="shared" si="0"/>
        <v>0</v>
      </c>
      <c r="H38" s="266">
        <v>0</v>
      </c>
      <c r="I38" s="267">
        <f t="shared" si="1"/>
        <v>0</v>
      </c>
      <c r="J38" s="266">
        <v>0</v>
      </c>
      <c r="K38" s="267">
        <f t="shared" si="2"/>
        <v>0</v>
      </c>
      <c r="O38" s="259">
        <v>2</v>
      </c>
      <c r="AA38" s="232">
        <v>1</v>
      </c>
      <c r="AB38" s="232">
        <v>9</v>
      </c>
      <c r="AC38" s="232">
        <v>9</v>
      </c>
      <c r="AZ38" s="232">
        <v>4</v>
      </c>
      <c r="BA38" s="232">
        <f t="shared" si="3"/>
        <v>0</v>
      </c>
      <c r="BB38" s="232">
        <f t="shared" si="4"/>
        <v>0</v>
      </c>
      <c r="BC38" s="232">
        <f t="shared" si="5"/>
        <v>0</v>
      </c>
      <c r="BD38" s="232">
        <f t="shared" si="6"/>
        <v>0</v>
      </c>
      <c r="BE38" s="232">
        <f t="shared" si="7"/>
        <v>0</v>
      </c>
      <c r="CA38" s="259">
        <v>1</v>
      </c>
      <c r="CB38" s="259">
        <v>9</v>
      </c>
    </row>
    <row r="39" spans="1:80" x14ac:dyDescent="0.25">
      <c r="A39" s="260">
        <v>28</v>
      </c>
      <c r="B39" s="261" t="s">
        <v>180</v>
      </c>
      <c r="C39" s="262" t="s">
        <v>181</v>
      </c>
      <c r="D39" s="263" t="s">
        <v>133</v>
      </c>
      <c r="E39" s="264">
        <v>190</v>
      </c>
      <c r="F39" s="264">
        <v>0</v>
      </c>
      <c r="G39" s="265">
        <f t="shared" si="0"/>
        <v>0</v>
      </c>
      <c r="H39" s="266">
        <v>0</v>
      </c>
      <c r="I39" s="267">
        <f t="shared" si="1"/>
        <v>0</v>
      </c>
      <c r="J39" s="266">
        <v>0</v>
      </c>
      <c r="K39" s="267">
        <f t="shared" si="2"/>
        <v>0</v>
      </c>
      <c r="O39" s="259">
        <v>2</v>
      </c>
      <c r="AA39" s="232">
        <v>1</v>
      </c>
      <c r="AB39" s="232">
        <v>9</v>
      </c>
      <c r="AC39" s="232">
        <v>9</v>
      </c>
      <c r="AZ39" s="232">
        <v>4</v>
      </c>
      <c r="BA39" s="232">
        <f t="shared" si="3"/>
        <v>0</v>
      </c>
      <c r="BB39" s="232">
        <f t="shared" si="4"/>
        <v>0</v>
      </c>
      <c r="BC39" s="232">
        <f t="shared" si="5"/>
        <v>0</v>
      </c>
      <c r="BD39" s="232">
        <f t="shared" si="6"/>
        <v>0</v>
      </c>
      <c r="BE39" s="232">
        <f t="shared" si="7"/>
        <v>0</v>
      </c>
      <c r="CA39" s="259">
        <v>1</v>
      </c>
      <c r="CB39" s="259">
        <v>9</v>
      </c>
    </row>
    <row r="40" spans="1:80" x14ac:dyDescent="0.25">
      <c r="A40" s="260">
        <v>29</v>
      </c>
      <c r="B40" s="261" t="s">
        <v>184</v>
      </c>
      <c r="C40" s="262" t="s">
        <v>185</v>
      </c>
      <c r="D40" s="263" t="s">
        <v>133</v>
      </c>
      <c r="E40" s="264">
        <v>15</v>
      </c>
      <c r="F40" s="264">
        <v>0</v>
      </c>
      <c r="G40" s="265">
        <f t="shared" si="0"/>
        <v>0</v>
      </c>
      <c r="H40" s="266">
        <v>0</v>
      </c>
      <c r="I40" s="267">
        <f t="shared" si="1"/>
        <v>0</v>
      </c>
      <c r="J40" s="266">
        <v>0</v>
      </c>
      <c r="K40" s="267">
        <f t="shared" si="2"/>
        <v>0</v>
      </c>
      <c r="O40" s="259">
        <v>2</v>
      </c>
      <c r="AA40" s="232">
        <v>1</v>
      </c>
      <c r="AB40" s="232">
        <v>9</v>
      </c>
      <c r="AC40" s="232">
        <v>9</v>
      </c>
      <c r="AZ40" s="232">
        <v>4</v>
      </c>
      <c r="BA40" s="232">
        <f t="shared" si="3"/>
        <v>0</v>
      </c>
      <c r="BB40" s="232">
        <f t="shared" si="4"/>
        <v>0</v>
      </c>
      <c r="BC40" s="232">
        <f t="shared" si="5"/>
        <v>0</v>
      </c>
      <c r="BD40" s="232">
        <f t="shared" si="6"/>
        <v>0</v>
      </c>
      <c r="BE40" s="232">
        <f t="shared" si="7"/>
        <v>0</v>
      </c>
      <c r="CA40" s="259">
        <v>1</v>
      </c>
      <c r="CB40" s="259">
        <v>9</v>
      </c>
    </row>
    <row r="41" spans="1:80" x14ac:dyDescent="0.25">
      <c r="A41" s="260">
        <v>30</v>
      </c>
      <c r="B41" s="261" t="s">
        <v>186</v>
      </c>
      <c r="C41" s="262" t="s">
        <v>187</v>
      </c>
      <c r="D41" s="263" t="s">
        <v>133</v>
      </c>
      <c r="E41" s="264">
        <v>25</v>
      </c>
      <c r="F41" s="264">
        <v>0</v>
      </c>
      <c r="G41" s="265">
        <f t="shared" si="0"/>
        <v>0</v>
      </c>
      <c r="H41" s="266">
        <v>0</v>
      </c>
      <c r="I41" s="267">
        <f t="shared" si="1"/>
        <v>0</v>
      </c>
      <c r="J41" s="266">
        <v>0</v>
      </c>
      <c r="K41" s="267">
        <f t="shared" si="2"/>
        <v>0</v>
      </c>
      <c r="O41" s="259">
        <v>2</v>
      </c>
      <c r="AA41" s="232">
        <v>1</v>
      </c>
      <c r="AB41" s="232">
        <v>9</v>
      </c>
      <c r="AC41" s="232">
        <v>9</v>
      </c>
      <c r="AZ41" s="232">
        <v>4</v>
      </c>
      <c r="BA41" s="232">
        <f t="shared" si="3"/>
        <v>0</v>
      </c>
      <c r="BB41" s="232">
        <f t="shared" si="4"/>
        <v>0</v>
      </c>
      <c r="BC41" s="232">
        <f t="shared" si="5"/>
        <v>0</v>
      </c>
      <c r="BD41" s="232">
        <f t="shared" si="6"/>
        <v>0</v>
      </c>
      <c r="BE41" s="232">
        <f t="shared" si="7"/>
        <v>0</v>
      </c>
      <c r="CA41" s="259">
        <v>1</v>
      </c>
      <c r="CB41" s="259">
        <v>9</v>
      </c>
    </row>
    <row r="42" spans="1:80" ht="20" x14ac:dyDescent="0.25">
      <c r="A42" s="260">
        <v>31</v>
      </c>
      <c r="B42" s="261" t="s">
        <v>346</v>
      </c>
      <c r="C42" s="262" t="s">
        <v>347</v>
      </c>
      <c r="D42" s="263" t="s">
        <v>133</v>
      </c>
      <c r="E42" s="264">
        <v>10</v>
      </c>
      <c r="F42" s="264">
        <v>0</v>
      </c>
      <c r="G42" s="265">
        <f t="shared" si="0"/>
        <v>0</v>
      </c>
      <c r="H42" s="266">
        <v>2.7E-4</v>
      </c>
      <c r="I42" s="267">
        <f t="shared" si="1"/>
        <v>2.7000000000000001E-3</v>
      </c>
      <c r="J42" s="266">
        <v>0</v>
      </c>
      <c r="K42" s="267">
        <f t="shared" si="2"/>
        <v>0</v>
      </c>
      <c r="O42" s="259">
        <v>2</v>
      </c>
      <c r="AA42" s="232">
        <v>1</v>
      </c>
      <c r="AB42" s="232">
        <v>9</v>
      </c>
      <c r="AC42" s="232">
        <v>9</v>
      </c>
      <c r="AZ42" s="232">
        <v>4</v>
      </c>
      <c r="BA42" s="232">
        <f t="shared" si="3"/>
        <v>0</v>
      </c>
      <c r="BB42" s="232">
        <f t="shared" si="4"/>
        <v>0</v>
      </c>
      <c r="BC42" s="232">
        <f t="shared" si="5"/>
        <v>0</v>
      </c>
      <c r="BD42" s="232">
        <f t="shared" si="6"/>
        <v>0</v>
      </c>
      <c r="BE42" s="232">
        <f t="shared" si="7"/>
        <v>0</v>
      </c>
      <c r="CA42" s="259">
        <v>1</v>
      </c>
      <c r="CB42" s="259">
        <v>9</v>
      </c>
    </row>
    <row r="43" spans="1:80" x14ac:dyDescent="0.25">
      <c r="A43" s="260">
        <v>32</v>
      </c>
      <c r="B43" s="261" t="s">
        <v>190</v>
      </c>
      <c r="C43" s="262" t="s">
        <v>348</v>
      </c>
      <c r="D43" s="263" t="s">
        <v>133</v>
      </c>
      <c r="E43" s="264">
        <v>30</v>
      </c>
      <c r="F43" s="264">
        <v>0</v>
      </c>
      <c r="G43" s="265">
        <f t="shared" si="0"/>
        <v>0</v>
      </c>
      <c r="H43" s="266">
        <v>0</v>
      </c>
      <c r="I43" s="267">
        <f t="shared" si="1"/>
        <v>0</v>
      </c>
      <c r="J43" s="266"/>
      <c r="K43" s="267">
        <f t="shared" si="2"/>
        <v>0</v>
      </c>
      <c r="O43" s="259">
        <v>2</v>
      </c>
      <c r="AA43" s="232">
        <v>3</v>
      </c>
      <c r="AB43" s="232">
        <v>9</v>
      </c>
      <c r="AC43" s="232">
        <v>34111000</v>
      </c>
      <c r="AZ43" s="232">
        <v>3</v>
      </c>
      <c r="BA43" s="232">
        <f t="shared" si="3"/>
        <v>0</v>
      </c>
      <c r="BB43" s="232">
        <f t="shared" si="4"/>
        <v>0</v>
      </c>
      <c r="BC43" s="232">
        <f t="shared" si="5"/>
        <v>0</v>
      </c>
      <c r="BD43" s="232">
        <f t="shared" si="6"/>
        <v>0</v>
      </c>
      <c r="BE43" s="232">
        <f t="shared" si="7"/>
        <v>0</v>
      </c>
      <c r="CA43" s="259">
        <v>3</v>
      </c>
      <c r="CB43" s="259">
        <v>9</v>
      </c>
    </row>
    <row r="44" spans="1:80" ht="20" x14ac:dyDescent="0.25">
      <c r="A44" s="260">
        <v>33</v>
      </c>
      <c r="B44" s="261" t="s">
        <v>192</v>
      </c>
      <c r="C44" s="262" t="s">
        <v>349</v>
      </c>
      <c r="D44" s="263" t="s">
        <v>133</v>
      </c>
      <c r="E44" s="264">
        <v>150</v>
      </c>
      <c r="F44" s="264">
        <v>0</v>
      </c>
      <c r="G44" s="265">
        <f t="shared" si="0"/>
        <v>0</v>
      </c>
      <c r="H44" s="266">
        <v>0</v>
      </c>
      <c r="I44" s="267">
        <f t="shared" si="1"/>
        <v>0</v>
      </c>
      <c r="J44" s="266"/>
      <c r="K44" s="267">
        <f t="shared" si="2"/>
        <v>0</v>
      </c>
      <c r="O44" s="259">
        <v>2</v>
      </c>
      <c r="AA44" s="232">
        <v>3</v>
      </c>
      <c r="AB44" s="232">
        <v>9</v>
      </c>
      <c r="AC44" s="232">
        <v>34111030</v>
      </c>
      <c r="AZ44" s="232">
        <v>3</v>
      </c>
      <c r="BA44" s="232">
        <f t="shared" si="3"/>
        <v>0</v>
      </c>
      <c r="BB44" s="232">
        <f t="shared" si="4"/>
        <v>0</v>
      </c>
      <c r="BC44" s="232">
        <f t="shared" si="5"/>
        <v>0</v>
      </c>
      <c r="BD44" s="232">
        <f t="shared" si="6"/>
        <v>0</v>
      </c>
      <c r="BE44" s="232">
        <f t="shared" si="7"/>
        <v>0</v>
      </c>
      <c r="CA44" s="259">
        <v>3</v>
      </c>
      <c r="CB44" s="259">
        <v>9</v>
      </c>
    </row>
    <row r="45" spans="1:80" x14ac:dyDescent="0.25">
      <c r="A45" s="260">
        <v>34</v>
      </c>
      <c r="B45" s="261" t="s">
        <v>194</v>
      </c>
      <c r="C45" s="262" t="s">
        <v>195</v>
      </c>
      <c r="D45" s="263" t="s">
        <v>133</v>
      </c>
      <c r="E45" s="264">
        <v>190</v>
      </c>
      <c r="F45" s="264">
        <v>0</v>
      </c>
      <c r="G45" s="265">
        <f t="shared" si="0"/>
        <v>0</v>
      </c>
      <c r="H45" s="266">
        <v>2.2000000000000001E-4</v>
      </c>
      <c r="I45" s="267">
        <f t="shared" si="1"/>
        <v>4.1800000000000004E-2</v>
      </c>
      <c r="J45" s="266"/>
      <c r="K45" s="267">
        <f t="shared" si="2"/>
        <v>0</v>
      </c>
      <c r="O45" s="259">
        <v>2</v>
      </c>
      <c r="AA45" s="232">
        <v>3</v>
      </c>
      <c r="AB45" s="232">
        <v>9</v>
      </c>
      <c r="AC45" s="232">
        <v>34111038</v>
      </c>
      <c r="AZ45" s="232">
        <v>3</v>
      </c>
      <c r="BA45" s="232">
        <f t="shared" si="3"/>
        <v>0</v>
      </c>
      <c r="BB45" s="232">
        <f t="shared" si="4"/>
        <v>0</v>
      </c>
      <c r="BC45" s="232">
        <f t="shared" si="5"/>
        <v>0</v>
      </c>
      <c r="BD45" s="232">
        <f t="shared" si="6"/>
        <v>0</v>
      </c>
      <c r="BE45" s="232">
        <f t="shared" si="7"/>
        <v>0</v>
      </c>
      <c r="CA45" s="259">
        <v>3</v>
      </c>
      <c r="CB45" s="259">
        <v>9</v>
      </c>
    </row>
    <row r="46" spans="1:80" x14ac:dyDescent="0.25">
      <c r="A46" s="260">
        <v>35</v>
      </c>
      <c r="B46" s="261" t="s">
        <v>350</v>
      </c>
      <c r="C46" s="262" t="s">
        <v>351</v>
      </c>
      <c r="D46" s="263" t="s">
        <v>133</v>
      </c>
      <c r="E46" s="264">
        <v>10</v>
      </c>
      <c r="F46" s="264">
        <v>0</v>
      </c>
      <c r="G46" s="265">
        <f t="shared" si="0"/>
        <v>0</v>
      </c>
      <c r="H46" s="266">
        <v>0</v>
      </c>
      <c r="I46" s="267">
        <f t="shared" si="1"/>
        <v>0</v>
      </c>
      <c r="J46" s="266"/>
      <c r="K46" s="267">
        <f t="shared" si="2"/>
        <v>0</v>
      </c>
      <c r="O46" s="259">
        <v>2</v>
      </c>
      <c r="AA46" s="232">
        <v>3</v>
      </c>
      <c r="AB46" s="232">
        <v>9</v>
      </c>
      <c r="AC46" s="232">
        <v>34111076</v>
      </c>
      <c r="AZ46" s="232">
        <v>3</v>
      </c>
      <c r="BA46" s="232">
        <f t="shared" si="3"/>
        <v>0</v>
      </c>
      <c r="BB46" s="232">
        <f t="shared" si="4"/>
        <v>0</v>
      </c>
      <c r="BC46" s="232">
        <f t="shared" si="5"/>
        <v>0</v>
      </c>
      <c r="BD46" s="232">
        <f t="shared" si="6"/>
        <v>0</v>
      </c>
      <c r="BE46" s="232">
        <f t="shared" si="7"/>
        <v>0</v>
      </c>
      <c r="CA46" s="259">
        <v>3</v>
      </c>
      <c r="CB46" s="259">
        <v>9</v>
      </c>
    </row>
    <row r="47" spans="1:80" x14ac:dyDescent="0.25">
      <c r="A47" s="260">
        <v>36</v>
      </c>
      <c r="B47" s="261" t="s">
        <v>198</v>
      </c>
      <c r="C47" s="262" t="s">
        <v>199</v>
      </c>
      <c r="D47" s="263" t="s">
        <v>133</v>
      </c>
      <c r="E47" s="264">
        <v>15</v>
      </c>
      <c r="F47" s="264">
        <v>0</v>
      </c>
      <c r="G47" s="265">
        <f t="shared" si="0"/>
        <v>0</v>
      </c>
      <c r="H47" s="266">
        <v>0</v>
      </c>
      <c r="I47" s="267">
        <f t="shared" si="1"/>
        <v>0</v>
      </c>
      <c r="J47" s="266"/>
      <c r="K47" s="267">
        <f t="shared" si="2"/>
        <v>0</v>
      </c>
      <c r="O47" s="259">
        <v>2</v>
      </c>
      <c r="AA47" s="232">
        <v>3</v>
      </c>
      <c r="AB47" s="232">
        <v>9</v>
      </c>
      <c r="AC47" s="232">
        <v>34111090</v>
      </c>
      <c r="AZ47" s="232">
        <v>3</v>
      </c>
      <c r="BA47" s="232">
        <f t="shared" si="3"/>
        <v>0</v>
      </c>
      <c r="BB47" s="232">
        <f t="shared" si="4"/>
        <v>0</v>
      </c>
      <c r="BC47" s="232">
        <f t="shared" si="5"/>
        <v>0</v>
      </c>
      <c r="BD47" s="232">
        <f t="shared" si="6"/>
        <v>0</v>
      </c>
      <c r="BE47" s="232">
        <f t="shared" si="7"/>
        <v>0</v>
      </c>
      <c r="CA47" s="259">
        <v>3</v>
      </c>
      <c r="CB47" s="259">
        <v>9</v>
      </c>
    </row>
    <row r="48" spans="1:80" x14ac:dyDescent="0.25">
      <c r="A48" s="260">
        <v>37</v>
      </c>
      <c r="B48" s="261" t="s">
        <v>200</v>
      </c>
      <c r="C48" s="262" t="s">
        <v>201</v>
      </c>
      <c r="D48" s="263" t="s">
        <v>133</v>
      </c>
      <c r="E48" s="264">
        <v>25</v>
      </c>
      <c r="F48" s="264">
        <v>0</v>
      </c>
      <c r="G48" s="265">
        <f t="shared" ref="G48:G75" si="8">E48*F48</f>
        <v>0</v>
      </c>
      <c r="H48" s="266">
        <v>2.9999999999999997E-4</v>
      </c>
      <c r="I48" s="267">
        <f t="shared" ref="I48:I75" si="9">E48*H48</f>
        <v>7.4999999999999997E-3</v>
      </c>
      <c r="J48" s="266"/>
      <c r="K48" s="267">
        <f t="shared" ref="K48:K75" si="10">E48*J48</f>
        <v>0</v>
      </c>
      <c r="O48" s="259">
        <v>2</v>
      </c>
      <c r="AA48" s="232">
        <v>3</v>
      </c>
      <c r="AB48" s="232">
        <v>9</v>
      </c>
      <c r="AC48" s="232">
        <v>34111094</v>
      </c>
      <c r="AZ48" s="232">
        <v>3</v>
      </c>
      <c r="BA48" s="232">
        <f t="shared" ref="BA48:BA75" si="11">IF(AZ48=1,G48,0)</f>
        <v>0</v>
      </c>
      <c r="BB48" s="232">
        <f t="shared" ref="BB48:BB75" si="12">IF(AZ48=2,G48,0)</f>
        <v>0</v>
      </c>
      <c r="BC48" s="232">
        <f t="shared" ref="BC48:BC75" si="13">IF(AZ48=3,G48,0)</f>
        <v>0</v>
      </c>
      <c r="BD48" s="232">
        <f t="shared" ref="BD48:BD75" si="14">IF(AZ48=4,G48,0)</f>
        <v>0</v>
      </c>
      <c r="BE48" s="232">
        <f t="shared" ref="BE48:BE75" si="15">IF(AZ48=5,G48,0)</f>
        <v>0</v>
      </c>
      <c r="CA48" s="259">
        <v>3</v>
      </c>
      <c r="CB48" s="259">
        <v>9</v>
      </c>
    </row>
    <row r="49" spans="1:80" x14ac:dyDescent="0.25">
      <c r="A49" s="260">
        <v>38</v>
      </c>
      <c r="B49" s="261" t="s">
        <v>352</v>
      </c>
      <c r="C49" s="262" t="s">
        <v>353</v>
      </c>
      <c r="D49" s="263" t="s">
        <v>133</v>
      </c>
      <c r="E49" s="264">
        <v>2</v>
      </c>
      <c r="F49" s="264">
        <v>0</v>
      </c>
      <c r="G49" s="265">
        <f t="shared" si="8"/>
        <v>0</v>
      </c>
      <c r="H49" s="266">
        <v>1.1E-4</v>
      </c>
      <c r="I49" s="267">
        <f t="shared" si="9"/>
        <v>2.2000000000000001E-4</v>
      </c>
      <c r="J49" s="266"/>
      <c r="K49" s="267">
        <f t="shared" si="10"/>
        <v>0</v>
      </c>
      <c r="O49" s="259">
        <v>2</v>
      </c>
      <c r="AA49" s="232">
        <v>3</v>
      </c>
      <c r="AB49" s="232">
        <v>9</v>
      </c>
      <c r="AC49" s="232">
        <v>34140967</v>
      </c>
      <c r="AZ49" s="232">
        <v>3</v>
      </c>
      <c r="BA49" s="232">
        <f t="shared" si="11"/>
        <v>0</v>
      </c>
      <c r="BB49" s="232">
        <f t="shared" si="12"/>
        <v>0</v>
      </c>
      <c r="BC49" s="232">
        <f t="shared" si="13"/>
        <v>0</v>
      </c>
      <c r="BD49" s="232">
        <f t="shared" si="14"/>
        <v>0</v>
      </c>
      <c r="BE49" s="232">
        <f t="shared" si="15"/>
        <v>0</v>
      </c>
      <c r="CA49" s="259">
        <v>3</v>
      </c>
      <c r="CB49" s="259">
        <v>9</v>
      </c>
    </row>
    <row r="50" spans="1:80" x14ac:dyDescent="0.25">
      <c r="A50" s="260">
        <v>39</v>
      </c>
      <c r="B50" s="261" t="s">
        <v>204</v>
      </c>
      <c r="C50" s="262" t="s">
        <v>205</v>
      </c>
      <c r="D50" s="263" t="s">
        <v>133</v>
      </c>
      <c r="E50" s="264">
        <v>15</v>
      </c>
      <c r="F50" s="264">
        <v>0</v>
      </c>
      <c r="G50" s="265">
        <f t="shared" si="8"/>
        <v>0</v>
      </c>
      <c r="H50" s="266">
        <v>0</v>
      </c>
      <c r="I50" s="267">
        <f t="shared" si="9"/>
        <v>0</v>
      </c>
      <c r="J50" s="266"/>
      <c r="K50" s="267">
        <f t="shared" si="10"/>
        <v>0</v>
      </c>
      <c r="O50" s="259">
        <v>2</v>
      </c>
      <c r="AA50" s="232">
        <v>3</v>
      </c>
      <c r="AB50" s="232">
        <v>9</v>
      </c>
      <c r="AC50" s="232">
        <v>34141302</v>
      </c>
      <c r="AZ50" s="232">
        <v>3</v>
      </c>
      <c r="BA50" s="232">
        <f t="shared" si="11"/>
        <v>0</v>
      </c>
      <c r="BB50" s="232">
        <f t="shared" si="12"/>
        <v>0</v>
      </c>
      <c r="BC50" s="232">
        <f t="shared" si="13"/>
        <v>0</v>
      </c>
      <c r="BD50" s="232">
        <f t="shared" si="14"/>
        <v>0</v>
      </c>
      <c r="BE50" s="232">
        <f t="shared" si="15"/>
        <v>0</v>
      </c>
      <c r="CA50" s="259">
        <v>3</v>
      </c>
      <c r="CB50" s="259">
        <v>9</v>
      </c>
    </row>
    <row r="51" spans="1:80" x14ac:dyDescent="0.25">
      <c r="A51" s="260">
        <v>40</v>
      </c>
      <c r="B51" s="261" t="s">
        <v>206</v>
      </c>
      <c r="C51" s="262" t="s">
        <v>207</v>
      </c>
      <c r="D51" s="263" t="s">
        <v>133</v>
      </c>
      <c r="E51" s="264">
        <v>10</v>
      </c>
      <c r="F51" s="264">
        <v>0</v>
      </c>
      <c r="G51" s="265">
        <f t="shared" si="8"/>
        <v>0</v>
      </c>
      <c r="H51" s="266">
        <v>0</v>
      </c>
      <c r="I51" s="267">
        <f t="shared" si="9"/>
        <v>0</v>
      </c>
      <c r="J51" s="266"/>
      <c r="K51" s="267">
        <f t="shared" si="10"/>
        <v>0</v>
      </c>
      <c r="O51" s="259">
        <v>2</v>
      </c>
      <c r="AA51" s="232">
        <v>3</v>
      </c>
      <c r="AB51" s="232">
        <v>9</v>
      </c>
      <c r="AC51" s="232">
        <v>34142187</v>
      </c>
      <c r="AZ51" s="232">
        <v>3</v>
      </c>
      <c r="BA51" s="232">
        <f t="shared" si="11"/>
        <v>0</v>
      </c>
      <c r="BB51" s="232">
        <f t="shared" si="12"/>
        <v>0</v>
      </c>
      <c r="BC51" s="232">
        <f t="shared" si="13"/>
        <v>0</v>
      </c>
      <c r="BD51" s="232">
        <f t="shared" si="14"/>
        <v>0</v>
      </c>
      <c r="BE51" s="232">
        <f t="shared" si="15"/>
        <v>0</v>
      </c>
      <c r="CA51" s="259">
        <v>3</v>
      </c>
      <c r="CB51" s="259">
        <v>9</v>
      </c>
    </row>
    <row r="52" spans="1:80" x14ac:dyDescent="0.25">
      <c r="A52" s="260">
        <v>41</v>
      </c>
      <c r="B52" s="261" t="s">
        <v>208</v>
      </c>
      <c r="C52" s="262" t="s">
        <v>209</v>
      </c>
      <c r="D52" s="263" t="s">
        <v>114</v>
      </c>
      <c r="E52" s="264">
        <v>4</v>
      </c>
      <c r="F52" s="264">
        <v>0</v>
      </c>
      <c r="G52" s="265">
        <f t="shared" si="8"/>
        <v>0</v>
      </c>
      <c r="H52" s="266">
        <v>0</v>
      </c>
      <c r="I52" s="267">
        <f t="shared" si="9"/>
        <v>0</v>
      </c>
      <c r="J52" s="266"/>
      <c r="K52" s="267">
        <f t="shared" si="10"/>
        <v>0</v>
      </c>
      <c r="O52" s="259">
        <v>2</v>
      </c>
      <c r="AA52" s="232">
        <v>3</v>
      </c>
      <c r="AB52" s="232">
        <v>9</v>
      </c>
      <c r="AC52" s="232">
        <v>34535400</v>
      </c>
      <c r="AZ52" s="232">
        <v>3</v>
      </c>
      <c r="BA52" s="232">
        <f t="shared" si="11"/>
        <v>0</v>
      </c>
      <c r="BB52" s="232">
        <f t="shared" si="12"/>
        <v>0</v>
      </c>
      <c r="BC52" s="232">
        <f t="shared" si="13"/>
        <v>0</v>
      </c>
      <c r="BD52" s="232">
        <f t="shared" si="14"/>
        <v>0</v>
      </c>
      <c r="BE52" s="232">
        <f t="shared" si="15"/>
        <v>0</v>
      </c>
      <c r="CA52" s="259">
        <v>3</v>
      </c>
      <c r="CB52" s="259">
        <v>9</v>
      </c>
    </row>
    <row r="53" spans="1:80" x14ac:dyDescent="0.25">
      <c r="A53" s="260">
        <v>42</v>
      </c>
      <c r="B53" s="261" t="s">
        <v>210</v>
      </c>
      <c r="C53" s="262" t="s">
        <v>211</v>
      </c>
      <c r="D53" s="263" t="s">
        <v>114</v>
      </c>
      <c r="E53" s="264">
        <v>2</v>
      </c>
      <c r="F53" s="264">
        <v>0</v>
      </c>
      <c r="G53" s="265">
        <f t="shared" si="8"/>
        <v>0</v>
      </c>
      <c r="H53" s="266">
        <v>0</v>
      </c>
      <c r="I53" s="267">
        <f t="shared" si="9"/>
        <v>0</v>
      </c>
      <c r="J53" s="266"/>
      <c r="K53" s="267">
        <f t="shared" si="10"/>
        <v>0</v>
      </c>
      <c r="O53" s="259">
        <v>2</v>
      </c>
      <c r="AA53" s="232">
        <v>3</v>
      </c>
      <c r="AB53" s="232">
        <v>9</v>
      </c>
      <c r="AC53" s="232">
        <v>3453540001</v>
      </c>
      <c r="AZ53" s="232">
        <v>3</v>
      </c>
      <c r="BA53" s="232">
        <f t="shared" si="11"/>
        <v>0</v>
      </c>
      <c r="BB53" s="232">
        <f t="shared" si="12"/>
        <v>0</v>
      </c>
      <c r="BC53" s="232">
        <f t="shared" si="13"/>
        <v>0</v>
      </c>
      <c r="BD53" s="232">
        <f t="shared" si="14"/>
        <v>0</v>
      </c>
      <c r="BE53" s="232">
        <f t="shared" si="15"/>
        <v>0</v>
      </c>
      <c r="CA53" s="259">
        <v>3</v>
      </c>
      <c r="CB53" s="259">
        <v>9</v>
      </c>
    </row>
    <row r="54" spans="1:80" x14ac:dyDescent="0.25">
      <c r="A54" s="260">
        <v>43</v>
      </c>
      <c r="B54" s="261" t="s">
        <v>354</v>
      </c>
      <c r="C54" s="262" t="s">
        <v>355</v>
      </c>
      <c r="D54" s="263" t="s">
        <v>114</v>
      </c>
      <c r="E54" s="264">
        <v>2</v>
      </c>
      <c r="F54" s="264">
        <v>0</v>
      </c>
      <c r="G54" s="265">
        <f t="shared" si="8"/>
        <v>0</v>
      </c>
      <c r="H54" s="266">
        <v>5.0000000000000002E-5</v>
      </c>
      <c r="I54" s="267">
        <f t="shared" si="9"/>
        <v>1E-4</v>
      </c>
      <c r="J54" s="266"/>
      <c r="K54" s="267">
        <f t="shared" si="10"/>
        <v>0</v>
      </c>
      <c r="O54" s="259">
        <v>2</v>
      </c>
      <c r="AA54" s="232">
        <v>3</v>
      </c>
      <c r="AB54" s="232">
        <v>9</v>
      </c>
      <c r="AC54" s="232">
        <v>34535401</v>
      </c>
      <c r="AZ54" s="232">
        <v>3</v>
      </c>
      <c r="BA54" s="232">
        <f t="shared" si="11"/>
        <v>0</v>
      </c>
      <c r="BB54" s="232">
        <f t="shared" si="12"/>
        <v>0</v>
      </c>
      <c r="BC54" s="232">
        <f t="shared" si="13"/>
        <v>0</v>
      </c>
      <c r="BD54" s="232">
        <f t="shared" si="14"/>
        <v>0</v>
      </c>
      <c r="BE54" s="232">
        <f t="shared" si="15"/>
        <v>0</v>
      </c>
      <c r="CA54" s="259">
        <v>3</v>
      </c>
      <c r="CB54" s="259">
        <v>9</v>
      </c>
    </row>
    <row r="55" spans="1:80" x14ac:dyDescent="0.25">
      <c r="A55" s="260">
        <v>44</v>
      </c>
      <c r="B55" s="261" t="s">
        <v>212</v>
      </c>
      <c r="C55" s="262" t="s">
        <v>213</v>
      </c>
      <c r="D55" s="263" t="s">
        <v>114</v>
      </c>
      <c r="E55" s="264">
        <v>2</v>
      </c>
      <c r="F55" s="264">
        <v>0</v>
      </c>
      <c r="G55" s="265">
        <f t="shared" si="8"/>
        <v>0</v>
      </c>
      <c r="H55" s="266">
        <v>0</v>
      </c>
      <c r="I55" s="267">
        <f t="shared" si="9"/>
        <v>0</v>
      </c>
      <c r="J55" s="266"/>
      <c r="K55" s="267">
        <f t="shared" si="10"/>
        <v>0</v>
      </c>
      <c r="O55" s="259">
        <v>2</v>
      </c>
      <c r="AA55" s="232">
        <v>3</v>
      </c>
      <c r="AB55" s="232">
        <v>9</v>
      </c>
      <c r="AC55" s="232">
        <v>34535406</v>
      </c>
      <c r="AZ55" s="232">
        <v>3</v>
      </c>
      <c r="BA55" s="232">
        <f t="shared" si="11"/>
        <v>0</v>
      </c>
      <c r="BB55" s="232">
        <f t="shared" si="12"/>
        <v>0</v>
      </c>
      <c r="BC55" s="232">
        <f t="shared" si="13"/>
        <v>0</v>
      </c>
      <c r="BD55" s="232">
        <f t="shared" si="14"/>
        <v>0</v>
      </c>
      <c r="BE55" s="232">
        <f t="shared" si="15"/>
        <v>0</v>
      </c>
      <c r="CA55" s="259">
        <v>3</v>
      </c>
      <c r="CB55" s="259">
        <v>9</v>
      </c>
    </row>
    <row r="56" spans="1:80" x14ac:dyDescent="0.25">
      <c r="A56" s="260">
        <v>45</v>
      </c>
      <c r="B56" s="261" t="s">
        <v>214</v>
      </c>
      <c r="C56" s="262" t="s">
        <v>356</v>
      </c>
      <c r="D56" s="263" t="s">
        <v>114</v>
      </c>
      <c r="E56" s="264">
        <v>1</v>
      </c>
      <c r="F56" s="264">
        <v>0</v>
      </c>
      <c r="G56" s="265">
        <f t="shared" si="8"/>
        <v>0</v>
      </c>
      <c r="H56" s="266">
        <v>5.0000000000000002E-5</v>
      </c>
      <c r="I56" s="267">
        <f t="shared" si="9"/>
        <v>5.0000000000000002E-5</v>
      </c>
      <c r="J56" s="266"/>
      <c r="K56" s="267">
        <f t="shared" si="10"/>
        <v>0</v>
      </c>
      <c r="O56" s="259">
        <v>2</v>
      </c>
      <c r="AA56" s="232">
        <v>3</v>
      </c>
      <c r="AB56" s="232">
        <v>9</v>
      </c>
      <c r="AC56" s="232">
        <v>34535407</v>
      </c>
      <c r="AZ56" s="232">
        <v>3</v>
      </c>
      <c r="BA56" s="232">
        <f t="shared" si="11"/>
        <v>0</v>
      </c>
      <c r="BB56" s="232">
        <f t="shared" si="12"/>
        <v>0</v>
      </c>
      <c r="BC56" s="232">
        <f t="shared" si="13"/>
        <v>0</v>
      </c>
      <c r="BD56" s="232">
        <f t="shared" si="14"/>
        <v>0</v>
      </c>
      <c r="BE56" s="232">
        <f t="shared" si="15"/>
        <v>0</v>
      </c>
      <c r="CA56" s="259">
        <v>3</v>
      </c>
      <c r="CB56" s="259">
        <v>9</v>
      </c>
    </row>
    <row r="57" spans="1:80" x14ac:dyDescent="0.25">
      <c r="A57" s="260">
        <v>46</v>
      </c>
      <c r="B57" s="261" t="s">
        <v>357</v>
      </c>
      <c r="C57" s="262" t="s">
        <v>358</v>
      </c>
      <c r="D57" s="263" t="s">
        <v>114</v>
      </c>
      <c r="E57" s="264">
        <v>2</v>
      </c>
      <c r="F57" s="264">
        <v>0</v>
      </c>
      <c r="G57" s="265">
        <f t="shared" si="8"/>
        <v>0</v>
      </c>
      <c r="H57" s="266">
        <v>4.0000000000000003E-5</v>
      </c>
      <c r="I57" s="267">
        <f t="shared" si="9"/>
        <v>8.0000000000000007E-5</v>
      </c>
      <c r="J57" s="266"/>
      <c r="K57" s="267">
        <f t="shared" si="10"/>
        <v>0</v>
      </c>
      <c r="O57" s="259">
        <v>2</v>
      </c>
      <c r="AA57" s="232">
        <v>3</v>
      </c>
      <c r="AB57" s="232">
        <v>9</v>
      </c>
      <c r="AC57" s="232">
        <v>34535425</v>
      </c>
      <c r="AZ57" s="232">
        <v>3</v>
      </c>
      <c r="BA57" s="232">
        <f t="shared" si="11"/>
        <v>0</v>
      </c>
      <c r="BB57" s="232">
        <f t="shared" si="12"/>
        <v>0</v>
      </c>
      <c r="BC57" s="232">
        <f t="shared" si="13"/>
        <v>0</v>
      </c>
      <c r="BD57" s="232">
        <f t="shared" si="14"/>
        <v>0</v>
      </c>
      <c r="BE57" s="232">
        <f t="shared" si="15"/>
        <v>0</v>
      </c>
      <c r="CA57" s="259">
        <v>3</v>
      </c>
      <c r="CB57" s="259">
        <v>9</v>
      </c>
    </row>
    <row r="58" spans="1:80" x14ac:dyDescent="0.25">
      <c r="A58" s="260">
        <v>47</v>
      </c>
      <c r="B58" s="261" t="s">
        <v>220</v>
      </c>
      <c r="C58" s="262" t="s">
        <v>221</v>
      </c>
      <c r="D58" s="263" t="s">
        <v>114</v>
      </c>
      <c r="E58" s="264">
        <v>24</v>
      </c>
      <c r="F58" s="264">
        <v>0</v>
      </c>
      <c r="G58" s="265">
        <f t="shared" si="8"/>
        <v>0</v>
      </c>
      <c r="H58" s="266">
        <v>0</v>
      </c>
      <c r="I58" s="267">
        <f t="shared" si="9"/>
        <v>0</v>
      </c>
      <c r="J58" s="266"/>
      <c r="K58" s="267">
        <f t="shared" si="10"/>
        <v>0</v>
      </c>
      <c r="O58" s="259">
        <v>2</v>
      </c>
      <c r="AA58" s="232">
        <v>3</v>
      </c>
      <c r="AB58" s="232">
        <v>9</v>
      </c>
      <c r="AC58" s="232">
        <v>34536700</v>
      </c>
      <c r="AZ58" s="232">
        <v>3</v>
      </c>
      <c r="BA58" s="232">
        <f t="shared" si="11"/>
        <v>0</v>
      </c>
      <c r="BB58" s="232">
        <f t="shared" si="12"/>
        <v>0</v>
      </c>
      <c r="BC58" s="232">
        <f t="shared" si="13"/>
        <v>0</v>
      </c>
      <c r="BD58" s="232">
        <f t="shared" si="14"/>
        <v>0</v>
      </c>
      <c r="BE58" s="232">
        <f t="shared" si="15"/>
        <v>0</v>
      </c>
      <c r="CA58" s="259">
        <v>3</v>
      </c>
      <c r="CB58" s="259">
        <v>9</v>
      </c>
    </row>
    <row r="59" spans="1:80" x14ac:dyDescent="0.25">
      <c r="A59" s="260">
        <v>48</v>
      </c>
      <c r="B59" s="261" t="s">
        <v>222</v>
      </c>
      <c r="C59" s="262" t="s">
        <v>223</v>
      </c>
      <c r="D59" s="263" t="s">
        <v>114</v>
      </c>
      <c r="E59" s="264">
        <v>5</v>
      </c>
      <c r="F59" s="264">
        <v>0</v>
      </c>
      <c r="G59" s="265">
        <f t="shared" si="8"/>
        <v>0</v>
      </c>
      <c r="H59" s="266">
        <v>0</v>
      </c>
      <c r="I59" s="267">
        <f t="shared" si="9"/>
        <v>0</v>
      </c>
      <c r="J59" s="266"/>
      <c r="K59" s="267">
        <f t="shared" si="10"/>
        <v>0</v>
      </c>
      <c r="O59" s="259">
        <v>2</v>
      </c>
      <c r="AA59" s="232">
        <v>3</v>
      </c>
      <c r="AB59" s="232">
        <v>9</v>
      </c>
      <c r="AC59" s="232">
        <v>34551612</v>
      </c>
      <c r="AZ59" s="232">
        <v>3</v>
      </c>
      <c r="BA59" s="232">
        <f t="shared" si="11"/>
        <v>0</v>
      </c>
      <c r="BB59" s="232">
        <f t="shared" si="12"/>
        <v>0</v>
      </c>
      <c r="BC59" s="232">
        <f t="shared" si="13"/>
        <v>0</v>
      </c>
      <c r="BD59" s="232">
        <f t="shared" si="14"/>
        <v>0</v>
      </c>
      <c r="BE59" s="232">
        <f t="shared" si="15"/>
        <v>0</v>
      </c>
      <c r="CA59" s="259">
        <v>3</v>
      </c>
      <c r="CB59" s="259">
        <v>9</v>
      </c>
    </row>
    <row r="60" spans="1:80" x14ac:dyDescent="0.25">
      <c r="A60" s="260">
        <v>49</v>
      </c>
      <c r="B60" s="261" t="s">
        <v>359</v>
      </c>
      <c r="C60" s="262" t="s">
        <v>360</v>
      </c>
      <c r="D60" s="263" t="s">
        <v>114</v>
      </c>
      <c r="E60" s="264">
        <v>4</v>
      </c>
      <c r="F60" s="264">
        <v>0</v>
      </c>
      <c r="G60" s="265">
        <f t="shared" si="8"/>
        <v>0</v>
      </c>
      <c r="H60" s="266">
        <v>5.0000000000000002E-5</v>
      </c>
      <c r="I60" s="267">
        <f t="shared" si="9"/>
        <v>2.0000000000000001E-4</v>
      </c>
      <c r="J60" s="266"/>
      <c r="K60" s="267">
        <f t="shared" si="10"/>
        <v>0</v>
      </c>
      <c r="O60" s="259">
        <v>2</v>
      </c>
      <c r="AA60" s="232">
        <v>3</v>
      </c>
      <c r="AB60" s="232">
        <v>9</v>
      </c>
      <c r="AC60" s="232">
        <v>34551622</v>
      </c>
      <c r="AZ60" s="232">
        <v>3</v>
      </c>
      <c r="BA60" s="232">
        <f t="shared" si="11"/>
        <v>0</v>
      </c>
      <c r="BB60" s="232">
        <f t="shared" si="12"/>
        <v>0</v>
      </c>
      <c r="BC60" s="232">
        <f t="shared" si="13"/>
        <v>0</v>
      </c>
      <c r="BD60" s="232">
        <f t="shared" si="14"/>
        <v>0</v>
      </c>
      <c r="BE60" s="232">
        <f t="shared" si="15"/>
        <v>0</v>
      </c>
      <c r="CA60" s="259">
        <v>3</v>
      </c>
      <c r="CB60" s="259">
        <v>9</v>
      </c>
    </row>
    <row r="61" spans="1:80" x14ac:dyDescent="0.25">
      <c r="A61" s="260">
        <v>50</v>
      </c>
      <c r="B61" s="261" t="s">
        <v>224</v>
      </c>
      <c r="C61" s="262" t="s">
        <v>225</v>
      </c>
      <c r="D61" s="263" t="s">
        <v>114</v>
      </c>
      <c r="E61" s="264">
        <v>1</v>
      </c>
      <c r="F61" s="264">
        <v>0</v>
      </c>
      <c r="G61" s="265">
        <f t="shared" si="8"/>
        <v>0</v>
      </c>
      <c r="H61" s="266">
        <v>5.0000000000000002E-5</v>
      </c>
      <c r="I61" s="267">
        <f t="shared" si="9"/>
        <v>5.0000000000000002E-5</v>
      </c>
      <c r="J61" s="266"/>
      <c r="K61" s="267">
        <f t="shared" si="10"/>
        <v>0</v>
      </c>
      <c r="O61" s="259">
        <v>2</v>
      </c>
      <c r="AA61" s="232">
        <v>3</v>
      </c>
      <c r="AB61" s="232">
        <v>9</v>
      </c>
      <c r="AC61" s="232">
        <v>34561670</v>
      </c>
      <c r="AZ61" s="232">
        <v>3</v>
      </c>
      <c r="BA61" s="232">
        <f t="shared" si="11"/>
        <v>0</v>
      </c>
      <c r="BB61" s="232">
        <f t="shared" si="12"/>
        <v>0</v>
      </c>
      <c r="BC61" s="232">
        <f t="shared" si="13"/>
        <v>0</v>
      </c>
      <c r="BD61" s="232">
        <f t="shared" si="14"/>
        <v>0</v>
      </c>
      <c r="BE61" s="232">
        <f t="shared" si="15"/>
        <v>0</v>
      </c>
      <c r="CA61" s="259">
        <v>3</v>
      </c>
      <c r="CB61" s="259">
        <v>9</v>
      </c>
    </row>
    <row r="62" spans="1:80" x14ac:dyDescent="0.25">
      <c r="A62" s="260">
        <v>51</v>
      </c>
      <c r="B62" s="261" t="s">
        <v>226</v>
      </c>
      <c r="C62" s="262" t="s">
        <v>227</v>
      </c>
      <c r="D62" s="263" t="s">
        <v>114</v>
      </c>
      <c r="E62" s="264">
        <v>6</v>
      </c>
      <c r="F62" s="264">
        <v>0</v>
      </c>
      <c r="G62" s="265">
        <f t="shared" si="8"/>
        <v>0</v>
      </c>
      <c r="H62" s="266">
        <v>1.0000000000000001E-5</v>
      </c>
      <c r="I62" s="267">
        <f t="shared" si="9"/>
        <v>6.0000000000000008E-5</v>
      </c>
      <c r="J62" s="266"/>
      <c r="K62" s="267">
        <f t="shared" si="10"/>
        <v>0</v>
      </c>
      <c r="O62" s="259">
        <v>2</v>
      </c>
      <c r="AA62" s="232">
        <v>3</v>
      </c>
      <c r="AB62" s="232">
        <v>9</v>
      </c>
      <c r="AC62" s="232">
        <v>34563101</v>
      </c>
      <c r="AZ62" s="232">
        <v>3</v>
      </c>
      <c r="BA62" s="232">
        <f t="shared" si="11"/>
        <v>0</v>
      </c>
      <c r="BB62" s="232">
        <f t="shared" si="12"/>
        <v>0</v>
      </c>
      <c r="BC62" s="232">
        <f t="shared" si="13"/>
        <v>0</v>
      </c>
      <c r="BD62" s="232">
        <f t="shared" si="14"/>
        <v>0</v>
      </c>
      <c r="BE62" s="232">
        <f t="shared" si="15"/>
        <v>0</v>
      </c>
      <c r="CA62" s="259">
        <v>3</v>
      </c>
      <c r="CB62" s="259">
        <v>9</v>
      </c>
    </row>
    <row r="63" spans="1:80" x14ac:dyDescent="0.25">
      <c r="A63" s="260">
        <v>52</v>
      </c>
      <c r="B63" s="261" t="s">
        <v>361</v>
      </c>
      <c r="C63" s="262" t="s">
        <v>362</v>
      </c>
      <c r="D63" s="263" t="s">
        <v>133</v>
      </c>
      <c r="E63" s="264">
        <v>10</v>
      </c>
      <c r="F63" s="264">
        <v>0</v>
      </c>
      <c r="G63" s="265">
        <f t="shared" si="8"/>
        <v>0</v>
      </c>
      <c r="H63" s="266">
        <v>1.9000000000000001E-4</v>
      </c>
      <c r="I63" s="267">
        <f t="shared" si="9"/>
        <v>1.9000000000000002E-3</v>
      </c>
      <c r="J63" s="266"/>
      <c r="K63" s="267">
        <f t="shared" si="10"/>
        <v>0</v>
      </c>
      <c r="O63" s="259">
        <v>2</v>
      </c>
      <c r="AA63" s="232">
        <v>3</v>
      </c>
      <c r="AB63" s="232">
        <v>9</v>
      </c>
      <c r="AC63" s="232">
        <v>3457114700</v>
      </c>
      <c r="AZ63" s="232">
        <v>3</v>
      </c>
      <c r="BA63" s="232">
        <f t="shared" si="11"/>
        <v>0</v>
      </c>
      <c r="BB63" s="232">
        <f t="shared" si="12"/>
        <v>0</v>
      </c>
      <c r="BC63" s="232">
        <f t="shared" si="13"/>
        <v>0</v>
      </c>
      <c r="BD63" s="232">
        <f t="shared" si="14"/>
        <v>0</v>
      </c>
      <c r="BE63" s="232">
        <f t="shared" si="15"/>
        <v>0</v>
      </c>
      <c r="CA63" s="259">
        <v>3</v>
      </c>
      <c r="CB63" s="259">
        <v>9</v>
      </c>
    </row>
    <row r="64" spans="1:80" x14ac:dyDescent="0.25">
      <c r="A64" s="260">
        <v>53</v>
      </c>
      <c r="B64" s="261" t="s">
        <v>230</v>
      </c>
      <c r="C64" s="262" t="s">
        <v>231</v>
      </c>
      <c r="D64" s="263" t="s">
        <v>114</v>
      </c>
      <c r="E64" s="264">
        <v>23</v>
      </c>
      <c r="F64" s="264">
        <v>0</v>
      </c>
      <c r="G64" s="265">
        <f t="shared" si="8"/>
        <v>0</v>
      </c>
      <c r="H64" s="266">
        <v>0</v>
      </c>
      <c r="I64" s="267">
        <f t="shared" si="9"/>
        <v>0</v>
      </c>
      <c r="J64" s="266"/>
      <c r="K64" s="267">
        <f t="shared" si="10"/>
        <v>0</v>
      </c>
      <c r="O64" s="259">
        <v>2</v>
      </c>
      <c r="AA64" s="232">
        <v>3</v>
      </c>
      <c r="AB64" s="232">
        <v>9</v>
      </c>
      <c r="AC64" s="232">
        <v>34571511</v>
      </c>
      <c r="AZ64" s="232">
        <v>3</v>
      </c>
      <c r="BA64" s="232">
        <f t="shared" si="11"/>
        <v>0</v>
      </c>
      <c r="BB64" s="232">
        <f t="shared" si="12"/>
        <v>0</v>
      </c>
      <c r="BC64" s="232">
        <f t="shared" si="13"/>
        <v>0</v>
      </c>
      <c r="BD64" s="232">
        <f t="shared" si="14"/>
        <v>0</v>
      </c>
      <c r="BE64" s="232">
        <f t="shared" si="15"/>
        <v>0</v>
      </c>
      <c r="CA64" s="259">
        <v>3</v>
      </c>
      <c r="CB64" s="259">
        <v>9</v>
      </c>
    </row>
    <row r="65" spans="1:80" x14ac:dyDescent="0.25">
      <c r="A65" s="260">
        <v>54</v>
      </c>
      <c r="B65" s="261" t="s">
        <v>232</v>
      </c>
      <c r="C65" s="262" t="s">
        <v>363</v>
      </c>
      <c r="D65" s="263" t="s">
        <v>114</v>
      </c>
      <c r="E65" s="264">
        <v>15</v>
      </c>
      <c r="F65" s="264">
        <v>0</v>
      </c>
      <c r="G65" s="265">
        <f t="shared" si="8"/>
        <v>0</v>
      </c>
      <c r="H65" s="266">
        <v>3.0000000000000001E-5</v>
      </c>
      <c r="I65" s="267">
        <f t="shared" si="9"/>
        <v>4.4999999999999999E-4</v>
      </c>
      <c r="J65" s="266"/>
      <c r="K65" s="267">
        <f t="shared" si="10"/>
        <v>0</v>
      </c>
      <c r="O65" s="259">
        <v>2</v>
      </c>
      <c r="AA65" s="232">
        <v>3</v>
      </c>
      <c r="AB65" s="232">
        <v>9</v>
      </c>
      <c r="AC65" s="232">
        <v>34571523</v>
      </c>
      <c r="AZ65" s="232">
        <v>3</v>
      </c>
      <c r="BA65" s="232">
        <f t="shared" si="11"/>
        <v>0</v>
      </c>
      <c r="BB65" s="232">
        <f t="shared" si="12"/>
        <v>0</v>
      </c>
      <c r="BC65" s="232">
        <f t="shared" si="13"/>
        <v>0</v>
      </c>
      <c r="BD65" s="232">
        <f t="shared" si="14"/>
        <v>0</v>
      </c>
      <c r="BE65" s="232">
        <f t="shared" si="15"/>
        <v>0</v>
      </c>
      <c r="CA65" s="259">
        <v>3</v>
      </c>
      <c r="CB65" s="259">
        <v>9</v>
      </c>
    </row>
    <row r="66" spans="1:80" x14ac:dyDescent="0.25">
      <c r="A66" s="260">
        <v>55</v>
      </c>
      <c r="B66" s="261" t="s">
        <v>238</v>
      </c>
      <c r="C66" s="262" t="s">
        <v>239</v>
      </c>
      <c r="D66" s="263" t="s">
        <v>114</v>
      </c>
      <c r="E66" s="264">
        <v>4</v>
      </c>
      <c r="F66" s="264">
        <v>0</v>
      </c>
      <c r="G66" s="265">
        <f t="shared" si="8"/>
        <v>0</v>
      </c>
      <c r="H66" s="266">
        <v>4.2999999999999999E-4</v>
      </c>
      <c r="I66" s="267">
        <f t="shared" si="9"/>
        <v>1.72E-3</v>
      </c>
      <c r="J66" s="266"/>
      <c r="K66" s="267">
        <f t="shared" si="10"/>
        <v>0</v>
      </c>
      <c r="O66" s="259">
        <v>2</v>
      </c>
      <c r="AA66" s="232">
        <v>3</v>
      </c>
      <c r="AB66" s="232">
        <v>9</v>
      </c>
      <c r="AC66" s="232" t="s">
        <v>238</v>
      </c>
      <c r="AZ66" s="232">
        <v>3</v>
      </c>
      <c r="BA66" s="232">
        <f t="shared" si="11"/>
        <v>0</v>
      </c>
      <c r="BB66" s="232">
        <f t="shared" si="12"/>
        <v>0</v>
      </c>
      <c r="BC66" s="232">
        <f t="shared" si="13"/>
        <v>0</v>
      </c>
      <c r="BD66" s="232">
        <f t="shared" si="14"/>
        <v>0</v>
      </c>
      <c r="BE66" s="232">
        <f t="shared" si="15"/>
        <v>0</v>
      </c>
      <c r="CA66" s="259">
        <v>3</v>
      </c>
      <c r="CB66" s="259">
        <v>9</v>
      </c>
    </row>
    <row r="67" spans="1:80" x14ac:dyDescent="0.25">
      <c r="A67" s="260">
        <v>56</v>
      </c>
      <c r="B67" s="261" t="s">
        <v>240</v>
      </c>
      <c r="C67" s="262" t="s">
        <v>241</v>
      </c>
      <c r="D67" s="263" t="s">
        <v>114</v>
      </c>
      <c r="E67" s="264">
        <v>2</v>
      </c>
      <c r="F67" s="264">
        <v>0</v>
      </c>
      <c r="G67" s="265">
        <f t="shared" si="8"/>
        <v>0</v>
      </c>
      <c r="H67" s="266">
        <v>4.2999999999999999E-4</v>
      </c>
      <c r="I67" s="267">
        <f t="shared" si="9"/>
        <v>8.5999999999999998E-4</v>
      </c>
      <c r="J67" s="266"/>
      <c r="K67" s="267">
        <f t="shared" si="10"/>
        <v>0</v>
      </c>
      <c r="O67" s="259">
        <v>2</v>
      </c>
      <c r="AA67" s="232">
        <v>3</v>
      </c>
      <c r="AB67" s="232">
        <v>9</v>
      </c>
      <c r="AC67" s="232" t="s">
        <v>240</v>
      </c>
      <c r="AZ67" s="232">
        <v>3</v>
      </c>
      <c r="BA67" s="232">
        <f t="shared" si="11"/>
        <v>0</v>
      </c>
      <c r="BB67" s="232">
        <f t="shared" si="12"/>
        <v>0</v>
      </c>
      <c r="BC67" s="232">
        <f t="shared" si="13"/>
        <v>0</v>
      </c>
      <c r="BD67" s="232">
        <f t="shared" si="14"/>
        <v>0</v>
      </c>
      <c r="BE67" s="232">
        <f t="shared" si="15"/>
        <v>0</v>
      </c>
      <c r="CA67" s="259">
        <v>3</v>
      </c>
      <c r="CB67" s="259">
        <v>9</v>
      </c>
    </row>
    <row r="68" spans="1:80" x14ac:dyDescent="0.25">
      <c r="A68" s="260">
        <v>57</v>
      </c>
      <c r="B68" s="261" t="s">
        <v>242</v>
      </c>
      <c r="C68" s="262" t="s">
        <v>243</v>
      </c>
      <c r="D68" s="263" t="s">
        <v>114</v>
      </c>
      <c r="E68" s="264">
        <v>2</v>
      </c>
      <c r="F68" s="264">
        <v>0</v>
      </c>
      <c r="G68" s="265">
        <f t="shared" si="8"/>
        <v>0</v>
      </c>
      <c r="H68" s="266">
        <v>4.2999999999999999E-4</v>
      </c>
      <c r="I68" s="267">
        <f t="shared" si="9"/>
        <v>8.5999999999999998E-4</v>
      </c>
      <c r="J68" s="266"/>
      <c r="K68" s="267">
        <f t="shared" si="10"/>
        <v>0</v>
      </c>
      <c r="O68" s="259">
        <v>2</v>
      </c>
      <c r="AA68" s="232">
        <v>3</v>
      </c>
      <c r="AB68" s="232">
        <v>9</v>
      </c>
      <c r="AC68" s="232" t="s">
        <v>242</v>
      </c>
      <c r="AZ68" s="232">
        <v>3</v>
      </c>
      <c r="BA68" s="232">
        <f t="shared" si="11"/>
        <v>0</v>
      </c>
      <c r="BB68" s="232">
        <f t="shared" si="12"/>
        <v>0</v>
      </c>
      <c r="BC68" s="232">
        <f t="shared" si="13"/>
        <v>0</v>
      </c>
      <c r="BD68" s="232">
        <f t="shared" si="14"/>
        <v>0</v>
      </c>
      <c r="BE68" s="232">
        <f t="shared" si="15"/>
        <v>0</v>
      </c>
      <c r="CA68" s="259">
        <v>3</v>
      </c>
      <c r="CB68" s="259">
        <v>9</v>
      </c>
    </row>
    <row r="69" spans="1:80" ht="20" x14ac:dyDescent="0.25">
      <c r="A69" s="260">
        <v>58</v>
      </c>
      <c r="B69" s="261" t="s">
        <v>244</v>
      </c>
      <c r="C69" s="262" t="s">
        <v>245</v>
      </c>
      <c r="D69" s="263" t="s">
        <v>114</v>
      </c>
      <c r="E69" s="264">
        <v>1</v>
      </c>
      <c r="F69" s="264">
        <v>0</v>
      </c>
      <c r="G69" s="265">
        <f t="shared" si="8"/>
        <v>0</v>
      </c>
      <c r="H69" s="266">
        <v>4.2999999999999999E-4</v>
      </c>
      <c r="I69" s="267">
        <f t="shared" si="9"/>
        <v>4.2999999999999999E-4</v>
      </c>
      <c r="J69" s="266"/>
      <c r="K69" s="267">
        <f t="shared" si="10"/>
        <v>0</v>
      </c>
      <c r="O69" s="259">
        <v>2</v>
      </c>
      <c r="AA69" s="232">
        <v>3</v>
      </c>
      <c r="AB69" s="232">
        <v>9</v>
      </c>
      <c r="AC69" s="232" t="s">
        <v>244</v>
      </c>
      <c r="AZ69" s="232">
        <v>3</v>
      </c>
      <c r="BA69" s="232">
        <f t="shared" si="11"/>
        <v>0</v>
      </c>
      <c r="BB69" s="232">
        <f t="shared" si="12"/>
        <v>0</v>
      </c>
      <c r="BC69" s="232">
        <f t="shared" si="13"/>
        <v>0</v>
      </c>
      <c r="BD69" s="232">
        <f t="shared" si="14"/>
        <v>0</v>
      </c>
      <c r="BE69" s="232">
        <f t="shared" si="15"/>
        <v>0</v>
      </c>
      <c r="CA69" s="259">
        <v>3</v>
      </c>
      <c r="CB69" s="259">
        <v>9</v>
      </c>
    </row>
    <row r="70" spans="1:80" x14ac:dyDescent="0.25">
      <c r="A70" s="260">
        <v>59</v>
      </c>
      <c r="B70" s="261" t="s">
        <v>248</v>
      </c>
      <c r="C70" s="262" t="s">
        <v>249</v>
      </c>
      <c r="D70" s="263" t="s">
        <v>114</v>
      </c>
      <c r="E70" s="264">
        <v>1</v>
      </c>
      <c r="F70" s="264">
        <v>0</v>
      </c>
      <c r="G70" s="265">
        <f t="shared" si="8"/>
        <v>0</v>
      </c>
      <c r="H70" s="266">
        <v>0</v>
      </c>
      <c r="I70" s="267">
        <f t="shared" si="9"/>
        <v>0</v>
      </c>
      <c r="J70" s="266"/>
      <c r="K70" s="267">
        <f t="shared" si="10"/>
        <v>0</v>
      </c>
      <c r="O70" s="259">
        <v>2</v>
      </c>
      <c r="AA70" s="232">
        <v>3</v>
      </c>
      <c r="AB70" s="232">
        <v>9</v>
      </c>
      <c r="AC70" s="232">
        <v>35711641</v>
      </c>
      <c r="AZ70" s="232">
        <v>3</v>
      </c>
      <c r="BA70" s="232">
        <f t="shared" si="11"/>
        <v>0</v>
      </c>
      <c r="BB70" s="232">
        <f t="shared" si="12"/>
        <v>0</v>
      </c>
      <c r="BC70" s="232">
        <f t="shared" si="13"/>
        <v>0</v>
      </c>
      <c r="BD70" s="232">
        <f t="shared" si="14"/>
        <v>0</v>
      </c>
      <c r="BE70" s="232">
        <f t="shared" si="15"/>
        <v>0</v>
      </c>
      <c r="CA70" s="259">
        <v>3</v>
      </c>
      <c r="CB70" s="259">
        <v>9</v>
      </c>
    </row>
    <row r="71" spans="1:80" x14ac:dyDescent="0.25">
      <c r="A71" s="260">
        <v>60</v>
      </c>
      <c r="B71" s="261" t="s">
        <v>250</v>
      </c>
      <c r="C71" s="262" t="s">
        <v>251</v>
      </c>
      <c r="D71" s="263" t="s">
        <v>114</v>
      </c>
      <c r="E71" s="264">
        <v>2</v>
      </c>
      <c r="F71" s="264">
        <v>0</v>
      </c>
      <c r="G71" s="265">
        <f t="shared" si="8"/>
        <v>0</v>
      </c>
      <c r="H71" s="266">
        <v>2.1000000000000001E-4</v>
      </c>
      <c r="I71" s="267">
        <f t="shared" si="9"/>
        <v>4.2000000000000002E-4</v>
      </c>
      <c r="J71" s="266"/>
      <c r="K71" s="267">
        <f t="shared" si="10"/>
        <v>0</v>
      </c>
      <c r="O71" s="259">
        <v>2</v>
      </c>
      <c r="AA71" s="232">
        <v>3</v>
      </c>
      <c r="AB71" s="232">
        <v>9</v>
      </c>
      <c r="AC71" s="232">
        <v>358112502</v>
      </c>
      <c r="AZ71" s="232">
        <v>3</v>
      </c>
      <c r="BA71" s="232">
        <f t="shared" si="11"/>
        <v>0</v>
      </c>
      <c r="BB71" s="232">
        <f t="shared" si="12"/>
        <v>0</v>
      </c>
      <c r="BC71" s="232">
        <f t="shared" si="13"/>
        <v>0</v>
      </c>
      <c r="BD71" s="232">
        <f t="shared" si="14"/>
        <v>0</v>
      </c>
      <c r="BE71" s="232">
        <f t="shared" si="15"/>
        <v>0</v>
      </c>
      <c r="CA71" s="259">
        <v>3</v>
      </c>
      <c r="CB71" s="259">
        <v>9</v>
      </c>
    </row>
    <row r="72" spans="1:80" x14ac:dyDescent="0.25">
      <c r="A72" s="260">
        <v>61</v>
      </c>
      <c r="B72" s="261" t="s">
        <v>252</v>
      </c>
      <c r="C72" s="262" t="s">
        <v>253</v>
      </c>
      <c r="D72" s="263" t="s">
        <v>114</v>
      </c>
      <c r="E72" s="264">
        <v>2</v>
      </c>
      <c r="F72" s="264">
        <v>0</v>
      </c>
      <c r="G72" s="265">
        <f t="shared" si="8"/>
        <v>0</v>
      </c>
      <c r="H72" s="266">
        <v>2.2000000000000001E-4</v>
      </c>
      <c r="I72" s="267">
        <f t="shared" si="9"/>
        <v>4.4000000000000002E-4</v>
      </c>
      <c r="J72" s="266"/>
      <c r="K72" s="267">
        <f t="shared" si="10"/>
        <v>0</v>
      </c>
      <c r="O72" s="259">
        <v>2</v>
      </c>
      <c r="AA72" s="232">
        <v>3</v>
      </c>
      <c r="AB72" s="232">
        <v>9</v>
      </c>
      <c r="AC72" s="232">
        <v>358112503</v>
      </c>
      <c r="AZ72" s="232">
        <v>3</v>
      </c>
      <c r="BA72" s="232">
        <f t="shared" si="11"/>
        <v>0</v>
      </c>
      <c r="BB72" s="232">
        <f t="shared" si="12"/>
        <v>0</v>
      </c>
      <c r="BC72" s="232">
        <f t="shared" si="13"/>
        <v>0</v>
      </c>
      <c r="BD72" s="232">
        <f t="shared" si="14"/>
        <v>0</v>
      </c>
      <c r="BE72" s="232">
        <f t="shared" si="15"/>
        <v>0</v>
      </c>
      <c r="CA72" s="259">
        <v>3</v>
      </c>
      <c r="CB72" s="259">
        <v>9</v>
      </c>
    </row>
    <row r="73" spans="1:80" x14ac:dyDescent="0.25">
      <c r="A73" s="260">
        <v>62</v>
      </c>
      <c r="B73" s="261" t="s">
        <v>254</v>
      </c>
      <c r="C73" s="262" t="s">
        <v>255</v>
      </c>
      <c r="D73" s="263" t="s">
        <v>114</v>
      </c>
      <c r="E73" s="264">
        <v>3</v>
      </c>
      <c r="F73" s="264">
        <v>0</v>
      </c>
      <c r="G73" s="265">
        <f t="shared" si="8"/>
        <v>0</v>
      </c>
      <c r="H73" s="266">
        <v>1.3999999999999999E-4</v>
      </c>
      <c r="I73" s="267">
        <f t="shared" si="9"/>
        <v>4.1999999999999996E-4</v>
      </c>
      <c r="J73" s="266"/>
      <c r="K73" s="267">
        <f t="shared" si="10"/>
        <v>0</v>
      </c>
      <c r="O73" s="259">
        <v>2</v>
      </c>
      <c r="AA73" s="232">
        <v>3</v>
      </c>
      <c r="AB73" s="232">
        <v>9</v>
      </c>
      <c r="AC73" s="232">
        <v>358251018</v>
      </c>
      <c r="AZ73" s="232">
        <v>3</v>
      </c>
      <c r="BA73" s="232">
        <f t="shared" si="11"/>
        <v>0</v>
      </c>
      <c r="BB73" s="232">
        <f t="shared" si="12"/>
        <v>0</v>
      </c>
      <c r="BC73" s="232">
        <f t="shared" si="13"/>
        <v>0</v>
      </c>
      <c r="BD73" s="232">
        <f t="shared" si="14"/>
        <v>0</v>
      </c>
      <c r="BE73" s="232">
        <f t="shared" si="15"/>
        <v>0</v>
      </c>
      <c r="CA73" s="259">
        <v>3</v>
      </c>
      <c r="CB73" s="259">
        <v>9</v>
      </c>
    </row>
    <row r="74" spans="1:80" x14ac:dyDescent="0.25">
      <c r="A74" s="260">
        <v>63</v>
      </c>
      <c r="B74" s="261"/>
      <c r="C74" s="262" t="s">
        <v>387</v>
      </c>
      <c r="D74" s="263" t="s">
        <v>388</v>
      </c>
      <c r="E74" s="264">
        <v>1</v>
      </c>
      <c r="F74" s="264"/>
      <c r="G74" s="265"/>
      <c r="H74" s="266"/>
      <c r="I74" s="267"/>
      <c r="J74" s="266"/>
      <c r="K74" s="267">
        <f t="shared" si="10"/>
        <v>0</v>
      </c>
      <c r="O74" s="259"/>
      <c r="CA74" s="259"/>
      <c r="CB74" s="259"/>
    </row>
    <row r="75" spans="1:80" x14ac:dyDescent="0.25">
      <c r="A75" s="260">
        <v>64</v>
      </c>
      <c r="B75" s="261" t="s">
        <v>256</v>
      </c>
      <c r="C75" s="262" t="s">
        <v>257</v>
      </c>
      <c r="D75" s="263" t="s">
        <v>258</v>
      </c>
      <c r="E75" s="264">
        <v>3</v>
      </c>
      <c r="F75" s="264">
        <v>0</v>
      </c>
      <c r="G75" s="265">
        <f t="shared" si="8"/>
        <v>0</v>
      </c>
      <c r="H75" s="266">
        <v>0</v>
      </c>
      <c r="I75" s="267">
        <f t="shared" si="9"/>
        <v>0</v>
      </c>
      <c r="J75" s="266"/>
      <c r="K75" s="267">
        <f t="shared" si="10"/>
        <v>0</v>
      </c>
      <c r="O75" s="259">
        <v>2</v>
      </c>
      <c r="AA75" s="232">
        <v>10</v>
      </c>
      <c r="AB75" s="232">
        <v>0</v>
      </c>
      <c r="AC75" s="232">
        <v>8</v>
      </c>
      <c r="AZ75" s="232">
        <v>5</v>
      </c>
      <c r="BA75" s="232">
        <f t="shared" si="11"/>
        <v>0</v>
      </c>
      <c r="BB75" s="232">
        <f t="shared" si="12"/>
        <v>0</v>
      </c>
      <c r="BC75" s="232">
        <f t="shared" si="13"/>
        <v>0</v>
      </c>
      <c r="BD75" s="232">
        <f t="shared" si="14"/>
        <v>0</v>
      </c>
      <c r="BE75" s="232">
        <f t="shared" si="15"/>
        <v>0</v>
      </c>
      <c r="CA75" s="259">
        <v>10</v>
      </c>
      <c r="CB75" s="259">
        <v>0</v>
      </c>
    </row>
    <row r="76" spans="1:80" ht="13" x14ac:dyDescent="0.3">
      <c r="A76" s="269"/>
      <c r="B76" s="270" t="s">
        <v>98</v>
      </c>
      <c r="C76" s="271" t="s">
        <v>130</v>
      </c>
      <c r="D76" s="272"/>
      <c r="E76" s="273"/>
      <c r="F76" s="274"/>
      <c r="G76" s="275">
        <f>SUM(G15:G75)</f>
        <v>0</v>
      </c>
      <c r="H76" s="276"/>
      <c r="I76" s="277">
        <f>SUM(I15:I75)</f>
        <v>6.0259999999999994E-2</v>
      </c>
      <c r="J76" s="276"/>
      <c r="K76" s="277">
        <f>SUM(K15:K75)</f>
        <v>0</v>
      </c>
      <c r="O76" s="259">
        <v>4</v>
      </c>
      <c r="BA76" s="278">
        <f>SUM(BA15:BA75)</f>
        <v>0</v>
      </c>
      <c r="BB76" s="278">
        <f>SUM(BB15:BB75)</f>
        <v>0</v>
      </c>
      <c r="BC76" s="278">
        <f>SUM(BC15:BC75)</f>
        <v>0</v>
      </c>
      <c r="BD76" s="278">
        <f>SUM(BD15:BD75)</f>
        <v>0</v>
      </c>
      <c r="BE76" s="278">
        <f>SUM(BE15:BE75)</f>
        <v>0</v>
      </c>
    </row>
    <row r="77" spans="1:80" ht="13" x14ac:dyDescent="0.3">
      <c r="A77" s="249" t="s">
        <v>97</v>
      </c>
      <c r="B77" s="250" t="s">
        <v>259</v>
      </c>
      <c r="C77" s="251" t="s">
        <v>260</v>
      </c>
      <c r="D77" s="252"/>
      <c r="E77" s="253"/>
      <c r="F77" s="253"/>
      <c r="G77" s="254"/>
      <c r="H77" s="255"/>
      <c r="I77" s="256"/>
      <c r="J77" s="257"/>
      <c r="K77" s="258"/>
      <c r="O77" s="259">
        <v>1</v>
      </c>
    </row>
    <row r="78" spans="1:80" x14ac:dyDescent="0.25">
      <c r="A78" s="260">
        <v>65</v>
      </c>
      <c r="B78" s="261" t="s">
        <v>121</v>
      </c>
      <c r="C78" s="262" t="s">
        <v>122</v>
      </c>
      <c r="D78" s="263" t="s">
        <v>114</v>
      </c>
      <c r="E78" s="264">
        <v>1</v>
      </c>
      <c r="F78" s="264">
        <v>0</v>
      </c>
      <c r="G78" s="265">
        <f>E78*F78</f>
        <v>0</v>
      </c>
      <c r="H78" s="266">
        <v>0</v>
      </c>
      <c r="I78" s="267">
        <f>E78*H78</f>
        <v>0</v>
      </c>
      <c r="J78" s="266">
        <v>0</v>
      </c>
      <c r="K78" s="267">
        <f>E78*J78</f>
        <v>0</v>
      </c>
      <c r="O78" s="259">
        <v>2</v>
      </c>
      <c r="AA78" s="232">
        <v>1</v>
      </c>
      <c r="AB78" s="232">
        <v>9</v>
      </c>
      <c r="AC78" s="232">
        <v>9</v>
      </c>
      <c r="AZ78" s="232">
        <v>4</v>
      </c>
      <c r="BA78" s="232">
        <f>IF(AZ78=1,G78,0)</f>
        <v>0</v>
      </c>
      <c r="BB78" s="232">
        <f>IF(AZ78=2,G78,0)</f>
        <v>0</v>
      </c>
      <c r="BC78" s="232">
        <f>IF(AZ78=3,G78,0)</f>
        <v>0</v>
      </c>
      <c r="BD78" s="232">
        <f>IF(AZ78=4,G78,0)</f>
        <v>0</v>
      </c>
      <c r="BE78" s="232">
        <f>IF(AZ78=5,G78,0)</f>
        <v>0</v>
      </c>
      <c r="CA78" s="259">
        <v>1</v>
      </c>
      <c r="CB78" s="259">
        <v>9</v>
      </c>
    </row>
    <row r="79" spans="1:80" ht="13" x14ac:dyDescent="0.3">
      <c r="A79" s="269"/>
      <c r="B79" s="270" t="s">
        <v>98</v>
      </c>
      <c r="C79" s="271" t="s">
        <v>261</v>
      </c>
      <c r="D79" s="272"/>
      <c r="E79" s="273"/>
      <c r="F79" s="274"/>
      <c r="G79" s="275">
        <f>SUM(G77:G78)</f>
        <v>0</v>
      </c>
      <c r="H79" s="276"/>
      <c r="I79" s="277">
        <f>SUM(I77:I78)</f>
        <v>0</v>
      </c>
      <c r="J79" s="276"/>
      <c r="K79" s="277">
        <f>SUM(K77:K78)</f>
        <v>0</v>
      </c>
      <c r="O79" s="259">
        <v>4</v>
      </c>
      <c r="BA79" s="278">
        <f>SUM(BA77:BA78)</f>
        <v>0</v>
      </c>
      <c r="BB79" s="278">
        <f>SUM(BB77:BB78)</f>
        <v>0</v>
      </c>
      <c r="BC79" s="278">
        <f>SUM(BC77:BC78)</f>
        <v>0</v>
      </c>
      <c r="BD79" s="278">
        <f>SUM(BD77:BD78)</f>
        <v>0</v>
      </c>
      <c r="BE79" s="278">
        <f>SUM(BE77:BE78)</f>
        <v>0</v>
      </c>
    </row>
    <row r="80" spans="1:80" ht="13" x14ac:dyDescent="0.3">
      <c r="A80" s="249" t="s">
        <v>97</v>
      </c>
      <c r="B80" s="250" t="s">
        <v>264</v>
      </c>
      <c r="C80" s="251" t="s">
        <v>265</v>
      </c>
      <c r="D80" s="252"/>
      <c r="E80" s="253"/>
      <c r="F80" s="253"/>
      <c r="G80" s="254"/>
      <c r="H80" s="255"/>
      <c r="I80" s="256"/>
      <c r="J80" s="257"/>
      <c r="K80" s="258"/>
      <c r="O80" s="259">
        <v>1</v>
      </c>
    </row>
    <row r="81" spans="1:80" x14ac:dyDescent="0.25">
      <c r="A81" s="260">
        <v>66</v>
      </c>
      <c r="B81" s="261" t="s">
        <v>267</v>
      </c>
      <c r="C81" s="262" t="s">
        <v>268</v>
      </c>
      <c r="D81" s="263" t="s">
        <v>114</v>
      </c>
      <c r="E81" s="264">
        <v>10</v>
      </c>
      <c r="F81" s="264">
        <v>0</v>
      </c>
      <c r="G81" s="265">
        <f>E81*F81</f>
        <v>0</v>
      </c>
      <c r="H81" s="266">
        <v>2.7000000000000001E-3</v>
      </c>
      <c r="I81" s="267">
        <f>E81*H81</f>
        <v>2.7000000000000003E-2</v>
      </c>
      <c r="J81" s="266"/>
      <c r="K81" s="267">
        <f>E81*J81</f>
        <v>0</v>
      </c>
      <c r="O81" s="259">
        <v>2</v>
      </c>
      <c r="AA81" s="232">
        <v>3</v>
      </c>
      <c r="AB81" s="232">
        <v>9</v>
      </c>
      <c r="AC81" s="232" t="s">
        <v>267</v>
      </c>
      <c r="AZ81" s="232">
        <v>3</v>
      </c>
      <c r="BA81" s="232">
        <f>IF(AZ81=1,G81,0)</f>
        <v>0</v>
      </c>
      <c r="BB81" s="232">
        <f>IF(AZ81=2,G81,0)</f>
        <v>0</v>
      </c>
      <c r="BC81" s="232">
        <f>IF(AZ81=3,G81,0)</f>
        <v>0</v>
      </c>
      <c r="BD81" s="232">
        <f>IF(AZ81=4,G81,0)</f>
        <v>0</v>
      </c>
      <c r="BE81" s="232">
        <f>IF(AZ81=5,G81,0)</f>
        <v>0</v>
      </c>
      <c r="CA81" s="259">
        <v>3</v>
      </c>
      <c r="CB81" s="259">
        <v>9</v>
      </c>
    </row>
    <row r="82" spans="1:80" ht="13" x14ac:dyDescent="0.3">
      <c r="A82" s="269"/>
      <c r="B82" s="270" t="s">
        <v>98</v>
      </c>
      <c r="C82" s="271" t="s">
        <v>266</v>
      </c>
      <c r="D82" s="272"/>
      <c r="E82" s="273"/>
      <c r="F82" s="274"/>
      <c r="G82" s="275">
        <f>SUM(G80:G81)</f>
        <v>0</v>
      </c>
      <c r="H82" s="276"/>
      <c r="I82" s="277">
        <f>SUM(I80:I81)</f>
        <v>2.7000000000000003E-2</v>
      </c>
      <c r="J82" s="276"/>
      <c r="K82" s="277">
        <f>SUM(K80:K81)</f>
        <v>0</v>
      </c>
      <c r="O82" s="259">
        <v>4</v>
      </c>
      <c r="BA82" s="278">
        <f>SUM(BA80:BA81)</f>
        <v>0</v>
      </c>
      <c r="BB82" s="278">
        <f>SUM(BB80:BB81)</f>
        <v>0</v>
      </c>
      <c r="BC82" s="278">
        <f>SUM(BC80:BC81)</f>
        <v>0</v>
      </c>
      <c r="BD82" s="278">
        <f>SUM(BD80:BD81)</f>
        <v>0</v>
      </c>
      <c r="BE82" s="278">
        <f>SUM(BE80:BE81)</f>
        <v>0</v>
      </c>
    </row>
    <row r="83" spans="1:80" x14ac:dyDescent="0.25">
      <c r="E83" s="232"/>
    </row>
    <row r="84" spans="1:80" x14ac:dyDescent="0.25">
      <c r="E84" s="232"/>
    </row>
    <row r="85" spans="1:80" x14ac:dyDescent="0.25">
      <c r="E85" s="232"/>
    </row>
    <row r="86" spans="1:80" x14ac:dyDescent="0.25">
      <c r="E86" s="232"/>
    </row>
    <row r="87" spans="1:80" x14ac:dyDescent="0.25">
      <c r="E87" s="232"/>
    </row>
    <row r="88" spans="1:80" x14ac:dyDescent="0.25">
      <c r="E88" s="232"/>
    </row>
    <row r="89" spans="1:80" x14ac:dyDescent="0.25">
      <c r="E89" s="232"/>
    </row>
    <row r="90" spans="1:80" x14ac:dyDescent="0.25">
      <c r="E90" s="232"/>
    </row>
    <row r="91" spans="1:80" x14ac:dyDescent="0.25">
      <c r="E91" s="232"/>
    </row>
    <row r="92" spans="1:80" x14ac:dyDescent="0.25">
      <c r="E92" s="232"/>
    </row>
    <row r="93" spans="1:80" x14ac:dyDescent="0.25">
      <c r="E93" s="232"/>
    </row>
    <row r="94" spans="1:80" x14ac:dyDescent="0.25">
      <c r="E94" s="232"/>
    </row>
    <row r="95" spans="1:80" x14ac:dyDescent="0.25">
      <c r="E95" s="232"/>
    </row>
    <row r="96" spans="1:80" x14ac:dyDescent="0.25">
      <c r="E96" s="232"/>
    </row>
    <row r="97" spans="1:7" x14ac:dyDescent="0.25">
      <c r="E97" s="232"/>
    </row>
    <row r="98" spans="1:7" x14ac:dyDescent="0.25">
      <c r="E98" s="232"/>
    </row>
    <row r="99" spans="1:7" x14ac:dyDescent="0.25">
      <c r="E99" s="232"/>
    </row>
    <row r="100" spans="1:7" x14ac:dyDescent="0.25">
      <c r="E100" s="232"/>
    </row>
    <row r="101" spans="1:7" x14ac:dyDescent="0.25">
      <c r="E101" s="232"/>
    </row>
    <row r="102" spans="1:7" x14ac:dyDescent="0.25">
      <c r="E102" s="232"/>
    </row>
    <row r="103" spans="1:7" x14ac:dyDescent="0.25">
      <c r="E103" s="232"/>
    </row>
    <row r="104" spans="1:7" x14ac:dyDescent="0.25">
      <c r="E104" s="232"/>
    </row>
    <row r="105" spans="1:7" x14ac:dyDescent="0.25">
      <c r="E105" s="232"/>
    </row>
    <row r="106" spans="1:7" x14ac:dyDescent="0.25">
      <c r="A106" s="268"/>
      <c r="B106" s="268"/>
      <c r="C106" s="268"/>
      <c r="D106" s="268"/>
      <c r="E106" s="268"/>
      <c r="F106" s="268"/>
      <c r="G106" s="268"/>
    </row>
    <row r="107" spans="1:7" x14ac:dyDescent="0.25">
      <c r="A107" s="268"/>
      <c r="B107" s="268"/>
      <c r="C107" s="268"/>
      <c r="D107" s="268"/>
      <c r="E107" s="268"/>
      <c r="F107" s="268"/>
      <c r="G107" s="268"/>
    </row>
    <row r="108" spans="1:7" x14ac:dyDescent="0.25">
      <c r="A108" s="268"/>
      <c r="B108" s="268"/>
      <c r="C108" s="268"/>
      <c r="D108" s="268"/>
      <c r="E108" s="268"/>
      <c r="F108" s="268"/>
      <c r="G108" s="268"/>
    </row>
    <row r="109" spans="1:7" x14ac:dyDescent="0.25">
      <c r="A109" s="268"/>
      <c r="B109" s="268"/>
      <c r="C109" s="268"/>
      <c r="D109" s="268"/>
      <c r="E109" s="268"/>
      <c r="F109" s="268"/>
      <c r="G109" s="268"/>
    </row>
    <row r="110" spans="1:7" x14ac:dyDescent="0.25">
      <c r="E110" s="232"/>
    </row>
    <row r="111" spans="1:7" x14ac:dyDescent="0.25">
      <c r="E111" s="232"/>
    </row>
    <row r="112" spans="1:7" x14ac:dyDescent="0.25">
      <c r="E112" s="232"/>
    </row>
    <row r="113" spans="5:5" x14ac:dyDescent="0.25">
      <c r="E113" s="232"/>
    </row>
    <row r="114" spans="5:5" x14ac:dyDescent="0.25">
      <c r="E114" s="232"/>
    </row>
    <row r="115" spans="5:5" x14ac:dyDescent="0.25">
      <c r="E115" s="232"/>
    </row>
    <row r="116" spans="5:5" x14ac:dyDescent="0.25">
      <c r="E116" s="232"/>
    </row>
    <row r="117" spans="5:5" x14ac:dyDescent="0.25">
      <c r="E117" s="232"/>
    </row>
    <row r="118" spans="5:5" x14ac:dyDescent="0.25">
      <c r="E118" s="232"/>
    </row>
    <row r="119" spans="5:5" x14ac:dyDescent="0.25">
      <c r="E119" s="232"/>
    </row>
    <row r="120" spans="5:5" x14ac:dyDescent="0.25">
      <c r="E120" s="232"/>
    </row>
    <row r="121" spans="5:5" x14ac:dyDescent="0.25">
      <c r="E121" s="232"/>
    </row>
    <row r="122" spans="5:5" x14ac:dyDescent="0.25">
      <c r="E122" s="232"/>
    </row>
    <row r="123" spans="5:5" x14ac:dyDescent="0.25">
      <c r="E123" s="232"/>
    </row>
    <row r="124" spans="5:5" x14ac:dyDescent="0.25">
      <c r="E124" s="232"/>
    </row>
    <row r="125" spans="5:5" x14ac:dyDescent="0.25">
      <c r="E125" s="232"/>
    </row>
    <row r="126" spans="5:5" x14ac:dyDescent="0.25">
      <c r="E126" s="232"/>
    </row>
    <row r="127" spans="5:5" x14ac:dyDescent="0.25">
      <c r="E127" s="232"/>
    </row>
    <row r="128" spans="5:5" x14ac:dyDescent="0.25">
      <c r="E128" s="232"/>
    </row>
    <row r="129" spans="1:7" x14ac:dyDescent="0.25">
      <c r="E129" s="232"/>
    </row>
    <row r="130" spans="1:7" x14ac:dyDescent="0.25">
      <c r="E130" s="232"/>
    </row>
    <row r="131" spans="1:7" x14ac:dyDescent="0.25">
      <c r="E131" s="232"/>
    </row>
    <row r="132" spans="1:7" x14ac:dyDescent="0.25">
      <c r="E132" s="232"/>
    </row>
    <row r="133" spans="1:7" x14ac:dyDescent="0.25">
      <c r="E133" s="232"/>
    </row>
    <row r="134" spans="1:7" x14ac:dyDescent="0.25">
      <c r="E134" s="232"/>
    </row>
    <row r="135" spans="1:7" x14ac:dyDescent="0.25">
      <c r="E135" s="232"/>
    </row>
    <row r="136" spans="1:7" x14ac:dyDescent="0.25">
      <c r="E136" s="232"/>
    </row>
    <row r="137" spans="1:7" x14ac:dyDescent="0.25">
      <c r="E137" s="232"/>
    </row>
    <row r="138" spans="1:7" x14ac:dyDescent="0.25">
      <c r="E138" s="232"/>
    </row>
    <row r="139" spans="1:7" x14ac:dyDescent="0.25">
      <c r="E139" s="232"/>
    </row>
    <row r="140" spans="1:7" x14ac:dyDescent="0.25">
      <c r="E140" s="232"/>
    </row>
    <row r="141" spans="1:7" x14ac:dyDescent="0.25">
      <c r="A141" s="279"/>
      <c r="B141" s="279"/>
    </row>
    <row r="142" spans="1:7" ht="13" x14ac:dyDescent="0.3">
      <c r="A142" s="268"/>
      <c r="B142" s="268"/>
      <c r="C142" s="280"/>
      <c r="D142" s="280"/>
      <c r="E142" s="281"/>
      <c r="F142" s="280"/>
      <c r="G142" s="282"/>
    </row>
    <row r="143" spans="1:7" x14ac:dyDescent="0.25">
      <c r="A143" s="283"/>
      <c r="B143" s="283"/>
      <c r="C143" s="268"/>
      <c r="D143" s="268"/>
      <c r="E143" s="284"/>
      <c r="F143" s="268"/>
      <c r="G143" s="268"/>
    </row>
    <row r="144" spans="1:7" x14ac:dyDescent="0.25">
      <c r="A144" s="268"/>
      <c r="B144" s="268"/>
      <c r="C144" s="268"/>
      <c r="D144" s="268"/>
      <c r="E144" s="284"/>
      <c r="F144" s="268"/>
      <c r="G144" s="268"/>
    </row>
    <row r="145" spans="1:7" x14ac:dyDescent="0.25">
      <c r="A145" s="268"/>
      <c r="B145" s="268"/>
      <c r="C145" s="268"/>
      <c r="D145" s="268"/>
      <c r="E145" s="284"/>
      <c r="F145" s="268"/>
      <c r="G145" s="268"/>
    </row>
    <row r="146" spans="1:7" x14ac:dyDescent="0.25">
      <c r="A146" s="268"/>
      <c r="B146" s="268"/>
      <c r="C146" s="268"/>
      <c r="D146" s="268"/>
      <c r="E146" s="284"/>
      <c r="F146" s="268"/>
      <c r="G146" s="268"/>
    </row>
    <row r="147" spans="1:7" x14ac:dyDescent="0.25">
      <c r="A147" s="268"/>
      <c r="B147" s="268"/>
      <c r="C147" s="268"/>
      <c r="D147" s="268"/>
      <c r="E147" s="284"/>
      <c r="F147" s="268"/>
      <c r="G147" s="268"/>
    </row>
    <row r="148" spans="1:7" x14ac:dyDescent="0.25">
      <c r="A148" s="268"/>
      <c r="B148" s="268"/>
      <c r="C148" s="268"/>
      <c r="D148" s="268"/>
      <c r="E148" s="284"/>
      <c r="F148" s="268"/>
      <c r="G148" s="268"/>
    </row>
    <row r="149" spans="1:7" x14ac:dyDescent="0.25">
      <c r="A149" s="268"/>
      <c r="B149" s="268"/>
      <c r="C149" s="268"/>
      <c r="D149" s="268"/>
      <c r="E149" s="284"/>
      <c r="F149" s="268"/>
      <c r="G149" s="268"/>
    </row>
    <row r="150" spans="1:7" x14ac:dyDescent="0.25">
      <c r="A150" s="268"/>
      <c r="B150" s="268"/>
      <c r="C150" s="268"/>
      <c r="D150" s="268"/>
      <c r="E150" s="284"/>
      <c r="F150" s="268"/>
      <c r="G150" s="268"/>
    </row>
    <row r="151" spans="1:7" x14ac:dyDescent="0.25">
      <c r="A151" s="268"/>
      <c r="B151" s="268"/>
      <c r="C151" s="268"/>
      <c r="D151" s="268"/>
      <c r="E151" s="284"/>
      <c r="F151" s="268"/>
      <c r="G151" s="268"/>
    </row>
    <row r="152" spans="1:7" x14ac:dyDescent="0.25">
      <c r="A152" s="268"/>
      <c r="B152" s="268"/>
      <c r="C152" s="268"/>
      <c r="D152" s="268"/>
      <c r="E152" s="284"/>
      <c r="F152" s="268"/>
      <c r="G152" s="268"/>
    </row>
    <row r="153" spans="1:7" x14ac:dyDescent="0.25">
      <c r="A153" s="268"/>
      <c r="B153" s="268"/>
      <c r="C153" s="268"/>
      <c r="D153" s="268"/>
      <c r="E153" s="284"/>
      <c r="F153" s="268"/>
      <c r="G153" s="268"/>
    </row>
    <row r="154" spans="1:7" x14ac:dyDescent="0.25">
      <c r="A154" s="268"/>
      <c r="B154" s="268"/>
      <c r="C154" s="268"/>
      <c r="D154" s="268"/>
      <c r="E154" s="284"/>
      <c r="F154" s="268"/>
      <c r="G154" s="268"/>
    </row>
    <row r="155" spans="1:7" x14ac:dyDescent="0.25">
      <c r="A155" s="268"/>
      <c r="B155" s="268"/>
      <c r="C155" s="268"/>
      <c r="D155" s="268"/>
      <c r="E155" s="284"/>
      <c r="F155" s="268"/>
      <c r="G155" s="2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4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3">
      <c r="A2" s="95" t="s">
        <v>32</v>
      </c>
      <c r="B2" s="96"/>
      <c r="C2" s="97" t="s">
        <v>279</v>
      </c>
      <c r="D2" s="97" t="s">
        <v>280</v>
      </c>
      <c r="E2" s="98"/>
      <c r="F2" s="99" t="s">
        <v>33</v>
      </c>
      <c r="G2" s="100"/>
    </row>
    <row r="3" spans="1:57" ht="3" hidden="1" customHeight="1" x14ac:dyDescent="0.25">
      <c r="A3" s="101"/>
      <c r="B3" s="102"/>
      <c r="C3" s="103"/>
      <c r="D3" s="103"/>
      <c r="E3" s="104"/>
      <c r="F3" s="105"/>
      <c r="G3" s="106"/>
    </row>
    <row r="4" spans="1:57" ht="12" customHeight="1" x14ac:dyDescent="0.3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3" customHeight="1" x14ac:dyDescent="0.3">
      <c r="A5" s="109" t="s">
        <v>327</v>
      </c>
      <c r="B5" s="110"/>
      <c r="C5" s="111" t="s">
        <v>328</v>
      </c>
      <c r="D5" s="112"/>
      <c r="E5" s="110"/>
      <c r="F5" s="105" t="s">
        <v>36</v>
      </c>
      <c r="G5" s="106"/>
    </row>
    <row r="6" spans="1:57" ht="13" customHeight="1" x14ac:dyDescent="0.3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3" customHeight="1" x14ac:dyDescent="0.3">
      <c r="A7" s="116" t="s">
        <v>101</v>
      </c>
      <c r="B7" s="117"/>
      <c r="C7" s="118" t="s">
        <v>102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5">
      <c r="A8" s="121" t="s">
        <v>40</v>
      </c>
      <c r="B8" s="105"/>
      <c r="C8" s="306"/>
      <c r="D8" s="306"/>
      <c r="E8" s="307"/>
      <c r="F8" s="122" t="s">
        <v>41</v>
      </c>
      <c r="G8" s="123"/>
      <c r="H8" s="124"/>
      <c r="I8" s="125"/>
    </row>
    <row r="9" spans="1:57" x14ac:dyDescent="0.25">
      <c r="A9" s="121" t="s">
        <v>42</v>
      </c>
      <c r="B9" s="105"/>
      <c r="C9" s="306"/>
      <c r="D9" s="306"/>
      <c r="E9" s="307"/>
      <c r="F9" s="105"/>
      <c r="G9" s="126"/>
      <c r="H9" s="127"/>
    </row>
    <row r="10" spans="1:57" x14ac:dyDescent="0.25">
      <c r="A10" s="121" t="s">
        <v>43</v>
      </c>
      <c r="B10" s="105"/>
      <c r="C10" s="306"/>
      <c r="D10" s="306"/>
      <c r="E10" s="306"/>
      <c r="F10" s="128"/>
      <c r="G10" s="129"/>
      <c r="H10" s="130"/>
    </row>
    <row r="11" spans="1:57" ht="13.5" customHeight="1" x14ac:dyDescent="0.25">
      <c r="A11" s="121" t="s">
        <v>44</v>
      </c>
      <c r="B11" s="105"/>
      <c r="C11" s="306" t="s">
        <v>277</v>
      </c>
      <c r="D11" s="306"/>
      <c r="E11" s="306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5">
      <c r="A12" s="134" t="s">
        <v>46</v>
      </c>
      <c r="B12" s="102"/>
      <c r="C12" s="308"/>
      <c r="D12" s="308"/>
      <c r="E12" s="308"/>
      <c r="F12" s="135" t="s">
        <v>47</v>
      </c>
      <c r="G12" s="136"/>
      <c r="H12" s="127"/>
    </row>
    <row r="13" spans="1:57" ht="28.5" customHeight="1" thickBot="1" x14ac:dyDescent="0.3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3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6" customHeight="1" x14ac:dyDescent="0.25">
      <c r="A15" s="146"/>
      <c r="B15" s="147" t="s">
        <v>51</v>
      </c>
      <c r="C15" s="148">
        <f>'SO02 Souhrn BLESK'!E8</f>
        <v>0</v>
      </c>
      <c r="D15" s="149" t="str">
        <f>'SO02 Souhrn BLESK'!A13</f>
        <v>Ztížené výrobní podmínky</v>
      </c>
      <c r="E15" s="150"/>
      <c r="F15" s="151"/>
      <c r="G15" s="148">
        <f>'SO02 Souhrn BLESK'!I13</f>
        <v>0</v>
      </c>
    </row>
    <row r="16" spans="1:57" ht="16" customHeight="1" x14ac:dyDescent="0.25">
      <c r="A16" s="146" t="s">
        <v>52</v>
      </c>
      <c r="B16" s="147" t="s">
        <v>53</v>
      </c>
      <c r="C16" s="148">
        <f>'SO02 Souhrn BLESK'!F8</f>
        <v>0</v>
      </c>
      <c r="D16" s="101" t="str">
        <f>'SO02 Souhrn BLESK'!A14</f>
        <v>Oborová přirážka</v>
      </c>
      <c r="E16" s="152"/>
      <c r="F16" s="153"/>
      <c r="G16" s="148">
        <f>'SO02 Souhrn BLESK'!I14</f>
        <v>0</v>
      </c>
    </row>
    <row r="17" spans="1:7" ht="16" customHeight="1" x14ac:dyDescent="0.25">
      <c r="A17" s="146" t="s">
        <v>54</v>
      </c>
      <c r="B17" s="147" t="s">
        <v>55</v>
      </c>
      <c r="C17" s="148">
        <f>'SO02 Souhrn BLESK'!H8</f>
        <v>0</v>
      </c>
      <c r="D17" s="101" t="str">
        <f>'SO02 Souhrn BLESK'!A15</f>
        <v>Přesun stavebních kapacit</v>
      </c>
      <c r="E17" s="152"/>
      <c r="F17" s="153"/>
      <c r="G17" s="148">
        <f>'SO02 Souhrn BLESK'!I15</f>
        <v>0</v>
      </c>
    </row>
    <row r="18" spans="1:7" ht="16" customHeight="1" x14ac:dyDescent="0.25">
      <c r="A18" s="154" t="s">
        <v>56</v>
      </c>
      <c r="B18" s="155" t="s">
        <v>57</v>
      </c>
      <c r="C18" s="148">
        <f>'SO02 Souhrn BLESK'!G8</f>
        <v>0</v>
      </c>
      <c r="D18" s="101" t="str">
        <f>'SO02 Souhrn BLESK'!A16</f>
        <v>Mimostaveništní doprava</v>
      </c>
      <c r="E18" s="152"/>
      <c r="F18" s="153"/>
      <c r="G18" s="148">
        <f>'SO02 Souhrn BLESK'!I16</f>
        <v>0</v>
      </c>
    </row>
    <row r="19" spans="1:7" ht="16" customHeight="1" x14ac:dyDescent="0.25">
      <c r="A19" s="156" t="s">
        <v>58</v>
      </c>
      <c r="B19" s="147"/>
      <c r="C19" s="148">
        <f>SUM(C15:C18)</f>
        <v>0</v>
      </c>
      <c r="D19" s="101" t="str">
        <f>'SO02 Souhrn BLESK'!A17</f>
        <v>Zařízení staveniště</v>
      </c>
      <c r="E19" s="152"/>
      <c r="F19" s="153"/>
      <c r="G19" s="148">
        <f>'SO02 Souhrn BLESK'!I17</f>
        <v>0</v>
      </c>
    </row>
    <row r="20" spans="1:7" ht="16" customHeight="1" x14ac:dyDescent="0.25">
      <c r="A20" s="156"/>
      <c r="B20" s="147"/>
      <c r="C20" s="148"/>
      <c r="D20" s="101" t="str">
        <f>'SO02 Souhrn BLESK'!A18</f>
        <v>Provoz investora</v>
      </c>
      <c r="E20" s="152"/>
      <c r="F20" s="153"/>
      <c r="G20" s="148">
        <f>'SO02 Souhrn BLESK'!I18</f>
        <v>0</v>
      </c>
    </row>
    <row r="21" spans="1:7" ht="16" customHeight="1" x14ac:dyDescent="0.25">
      <c r="A21" s="156" t="s">
        <v>29</v>
      </c>
      <c r="B21" s="147"/>
      <c r="C21" s="148">
        <f>'SO02 Souhrn BLESK'!I8</f>
        <v>0</v>
      </c>
      <c r="D21" s="101" t="str">
        <f>'SO02 Souhrn BLESK'!A19</f>
        <v>Kompletační činnost (IČD)</v>
      </c>
      <c r="E21" s="152"/>
      <c r="F21" s="153"/>
      <c r="G21" s="148">
        <f>'SO02 Souhrn BLESK'!I19</f>
        <v>0</v>
      </c>
    </row>
    <row r="22" spans="1:7" ht="16" customHeight="1" x14ac:dyDescent="0.25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6" customHeight="1" thickBot="1" x14ac:dyDescent="0.3">
      <c r="A23" s="302" t="s">
        <v>61</v>
      </c>
      <c r="B23" s="303"/>
      <c r="C23" s="158">
        <f>C22+G23</f>
        <v>0</v>
      </c>
      <c r="D23" s="159" t="s">
        <v>62</v>
      </c>
      <c r="E23" s="160"/>
      <c r="F23" s="161"/>
      <c r="G23" s="148">
        <f>'SO02 Souhrn BLESK'!H21</f>
        <v>0</v>
      </c>
    </row>
    <row r="24" spans="1:7" ht="13" x14ac:dyDescent="0.3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5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5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5">
      <c r="A27" s="157"/>
      <c r="B27" s="171"/>
      <c r="C27" s="167"/>
      <c r="D27" s="127"/>
      <c r="F27" s="168"/>
      <c r="G27" s="169"/>
    </row>
    <row r="28" spans="1:7" x14ac:dyDescent="0.25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5">
      <c r="A29" s="157"/>
      <c r="B29" s="127"/>
      <c r="C29" s="173"/>
      <c r="D29" s="174"/>
      <c r="E29" s="173"/>
      <c r="F29" s="127"/>
      <c r="G29" s="169"/>
    </row>
    <row r="30" spans="1:7" x14ac:dyDescent="0.25">
      <c r="A30" s="175" t="s">
        <v>11</v>
      </c>
      <c r="B30" s="176"/>
      <c r="C30" s="177">
        <v>21</v>
      </c>
      <c r="D30" s="176" t="s">
        <v>70</v>
      </c>
      <c r="E30" s="178"/>
      <c r="F30" s="304">
        <f>C23-F32</f>
        <v>0</v>
      </c>
      <c r="G30" s="305"/>
    </row>
    <row r="31" spans="1:7" x14ac:dyDescent="0.25">
      <c r="A31" s="175" t="s">
        <v>71</v>
      </c>
      <c r="B31" s="176"/>
      <c r="C31" s="177">
        <f>C30</f>
        <v>21</v>
      </c>
      <c r="D31" s="176" t="s">
        <v>72</v>
      </c>
      <c r="E31" s="178"/>
      <c r="F31" s="304">
        <f>ROUND(PRODUCT(F30,C31/100),0)</f>
        <v>0</v>
      </c>
      <c r="G31" s="305"/>
    </row>
    <row r="32" spans="1:7" x14ac:dyDescent="0.25">
      <c r="A32" s="175" t="s">
        <v>11</v>
      </c>
      <c r="B32" s="176"/>
      <c r="C32" s="177">
        <v>0</v>
      </c>
      <c r="D32" s="176" t="s">
        <v>72</v>
      </c>
      <c r="E32" s="178"/>
      <c r="F32" s="304">
        <v>0</v>
      </c>
      <c r="G32" s="305"/>
    </row>
    <row r="33" spans="1:8" x14ac:dyDescent="0.25">
      <c r="A33" s="175" t="s">
        <v>71</v>
      </c>
      <c r="B33" s="179"/>
      <c r="C33" s="180">
        <f>C32</f>
        <v>0</v>
      </c>
      <c r="D33" s="176" t="s">
        <v>72</v>
      </c>
      <c r="E33" s="153"/>
      <c r="F33" s="304">
        <f>ROUND(PRODUCT(F32,C33/100),0)</f>
        <v>0</v>
      </c>
      <c r="G33" s="305"/>
    </row>
    <row r="34" spans="1:8" s="184" customFormat="1" ht="19.5" customHeight="1" thickBot="1" x14ac:dyDescent="0.4">
      <c r="A34" s="181" t="s">
        <v>73</v>
      </c>
      <c r="B34" s="182"/>
      <c r="C34" s="182"/>
      <c r="D34" s="182"/>
      <c r="E34" s="183"/>
      <c r="F34" s="299">
        <f>ROUND(SUM(F30:F33),0)</f>
        <v>0</v>
      </c>
      <c r="G34" s="300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01"/>
      <c r="C37" s="301"/>
      <c r="D37" s="301"/>
      <c r="E37" s="301"/>
      <c r="F37" s="301"/>
      <c r="G37" s="301"/>
      <c r="H37" s="1" t="s">
        <v>1</v>
      </c>
    </row>
    <row r="38" spans="1:8" ht="12.75" customHeight="1" x14ac:dyDescent="0.25">
      <c r="A38" s="185"/>
      <c r="B38" s="301"/>
      <c r="C38" s="301"/>
      <c r="D38" s="301"/>
      <c r="E38" s="301"/>
      <c r="F38" s="301"/>
      <c r="G38" s="301"/>
      <c r="H38" s="1" t="s">
        <v>1</v>
      </c>
    </row>
    <row r="39" spans="1:8" x14ac:dyDescent="0.25">
      <c r="A39" s="185"/>
      <c r="B39" s="301"/>
      <c r="C39" s="301"/>
      <c r="D39" s="301"/>
      <c r="E39" s="301"/>
      <c r="F39" s="301"/>
      <c r="G39" s="301"/>
      <c r="H39" s="1" t="s">
        <v>1</v>
      </c>
    </row>
    <row r="40" spans="1:8" x14ac:dyDescent="0.25">
      <c r="A40" s="185"/>
      <c r="B40" s="301"/>
      <c r="C40" s="301"/>
      <c r="D40" s="301"/>
      <c r="E40" s="301"/>
      <c r="F40" s="301"/>
      <c r="G40" s="301"/>
      <c r="H40" s="1" t="s">
        <v>1</v>
      </c>
    </row>
    <row r="41" spans="1:8" x14ac:dyDescent="0.25">
      <c r="A41" s="185"/>
      <c r="B41" s="301"/>
      <c r="C41" s="301"/>
      <c r="D41" s="301"/>
      <c r="E41" s="301"/>
      <c r="F41" s="301"/>
      <c r="G41" s="301"/>
      <c r="H41" s="1" t="s">
        <v>1</v>
      </c>
    </row>
    <row r="42" spans="1:8" x14ac:dyDescent="0.25">
      <c r="A42" s="185"/>
      <c r="B42" s="301"/>
      <c r="C42" s="301"/>
      <c r="D42" s="301"/>
      <c r="E42" s="301"/>
      <c r="F42" s="301"/>
      <c r="G42" s="301"/>
      <c r="H42" s="1" t="s">
        <v>1</v>
      </c>
    </row>
    <row r="43" spans="1:8" x14ac:dyDescent="0.25">
      <c r="A43" s="185"/>
      <c r="B43" s="301"/>
      <c r="C43" s="301"/>
      <c r="D43" s="301"/>
      <c r="E43" s="301"/>
      <c r="F43" s="301"/>
      <c r="G43" s="301"/>
      <c r="H43" s="1" t="s">
        <v>1</v>
      </c>
    </row>
    <row r="44" spans="1:8" ht="12.75" customHeight="1" x14ac:dyDescent="0.25">
      <c r="A44" s="185"/>
      <c r="B44" s="301"/>
      <c r="C44" s="301"/>
      <c r="D44" s="301"/>
      <c r="E44" s="301"/>
      <c r="F44" s="301"/>
      <c r="G44" s="301"/>
      <c r="H44" s="1" t="s">
        <v>1</v>
      </c>
    </row>
    <row r="45" spans="1:8" ht="12.75" customHeight="1" x14ac:dyDescent="0.25">
      <c r="A45" s="185"/>
      <c r="B45" s="301"/>
      <c r="C45" s="301"/>
      <c r="D45" s="301"/>
      <c r="E45" s="301"/>
      <c r="F45" s="301"/>
      <c r="G45" s="301"/>
      <c r="H45" s="1" t="s">
        <v>1</v>
      </c>
    </row>
    <row r="46" spans="1:8" x14ac:dyDescent="0.25">
      <c r="B46" s="298"/>
      <c r="C46" s="298"/>
      <c r="D46" s="298"/>
      <c r="E46" s="298"/>
      <c r="F46" s="298"/>
      <c r="G46" s="298"/>
    </row>
    <row r="47" spans="1:8" x14ac:dyDescent="0.25">
      <c r="B47" s="298"/>
      <c r="C47" s="298"/>
      <c r="D47" s="298"/>
      <c r="E47" s="298"/>
      <c r="F47" s="298"/>
      <c r="G47" s="298"/>
    </row>
    <row r="48" spans="1:8" x14ac:dyDescent="0.25">
      <c r="B48" s="298"/>
      <c r="C48" s="298"/>
      <c r="D48" s="298"/>
      <c r="E48" s="298"/>
      <c r="F48" s="298"/>
      <c r="G48" s="298"/>
    </row>
    <row r="49" spans="2:7" x14ac:dyDescent="0.25">
      <c r="B49" s="298"/>
      <c r="C49" s="298"/>
      <c r="D49" s="298"/>
      <c r="E49" s="298"/>
      <c r="F49" s="298"/>
      <c r="G49" s="298"/>
    </row>
    <row r="50" spans="2:7" x14ac:dyDescent="0.25">
      <c r="B50" s="298"/>
      <c r="C50" s="298"/>
      <c r="D50" s="298"/>
      <c r="E50" s="298"/>
      <c r="F50" s="298"/>
      <c r="G50" s="298"/>
    </row>
    <row r="51" spans="2:7" x14ac:dyDescent="0.25">
      <c r="B51" s="298"/>
      <c r="C51" s="298"/>
      <c r="D51" s="298"/>
      <c r="E51" s="298"/>
      <c r="F51" s="298"/>
      <c r="G51" s="298"/>
    </row>
  </sheetData>
  <mergeCells count="18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B49:G49"/>
    <mergeCell ref="B50:G50"/>
    <mergeCell ref="B51:G51"/>
    <mergeCell ref="F34:G34"/>
    <mergeCell ref="B37:G45"/>
    <mergeCell ref="B46:G46"/>
    <mergeCell ref="B47:G47"/>
    <mergeCell ref="B48:G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4"/>
  <dimension ref="A1:BE72"/>
  <sheetViews>
    <sheetView workbookViewId="0">
      <selection sqref="A1:B1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57" ht="13.5" thickTop="1" x14ac:dyDescent="0.3">
      <c r="A1" s="309" t="s">
        <v>2</v>
      </c>
      <c r="B1" s="310"/>
      <c r="C1" s="186" t="s">
        <v>103</v>
      </c>
      <c r="D1" s="187"/>
      <c r="E1" s="188"/>
      <c r="F1" s="187"/>
      <c r="G1" s="189" t="s">
        <v>75</v>
      </c>
      <c r="H1" s="190" t="s">
        <v>279</v>
      </c>
      <c r="I1" s="191"/>
    </row>
    <row r="2" spans="1:57" ht="13.5" thickBot="1" x14ac:dyDescent="0.35">
      <c r="A2" s="311" t="s">
        <v>76</v>
      </c>
      <c r="B2" s="312"/>
      <c r="C2" s="192" t="s">
        <v>329</v>
      </c>
      <c r="D2" s="193"/>
      <c r="E2" s="194"/>
      <c r="F2" s="193"/>
      <c r="G2" s="313" t="s">
        <v>280</v>
      </c>
      <c r="H2" s="314"/>
      <c r="I2" s="315"/>
    </row>
    <row r="3" spans="1:57" ht="13" thickTop="1" x14ac:dyDescent="0.25">
      <c r="F3" s="127"/>
    </row>
    <row r="4" spans="1:57" ht="19.5" customHeight="1" x14ac:dyDescent="0.4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" thickBot="1" x14ac:dyDescent="0.3"/>
    <row r="6" spans="1:57" s="127" customFormat="1" ht="13.5" thickBot="1" x14ac:dyDescent="0.3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ht="13" thickBot="1" x14ac:dyDescent="0.3">
      <c r="A7" s="285" t="str">
        <f>'SO02 BLESK Pol'!B7</f>
        <v>M21</v>
      </c>
      <c r="B7" s="62" t="str">
        <f>'SO02 BLESK Pol'!C7</f>
        <v>Elektromontáže</v>
      </c>
      <c r="D7" s="204"/>
      <c r="E7" s="286">
        <f>'SO02 BLESK Pol'!BA32</f>
        <v>0</v>
      </c>
      <c r="F7" s="287">
        <f>'SO02 BLESK Pol'!BB32</f>
        <v>0</v>
      </c>
      <c r="G7" s="287">
        <f>'SO02 BLESK Pol'!BC32</f>
        <v>0</v>
      </c>
      <c r="H7" s="287">
        <f>'SO02 BLESK Pol'!BD32</f>
        <v>0</v>
      </c>
      <c r="I7" s="288">
        <f>'SO02 BLESK Pol'!BE32</f>
        <v>0</v>
      </c>
    </row>
    <row r="8" spans="1:57" s="14" customFormat="1" ht="13.5" thickBot="1" x14ac:dyDescent="0.35">
      <c r="A8" s="205"/>
      <c r="B8" s="206" t="s">
        <v>79</v>
      </c>
      <c r="C8" s="206"/>
      <c r="D8" s="207"/>
      <c r="E8" s="208">
        <f>SUM(E7:E7)</f>
        <v>0</v>
      </c>
      <c r="F8" s="209">
        <f>SUM(F7:F7)</f>
        <v>0</v>
      </c>
      <c r="G8" s="209">
        <f>SUM(G7:G7)</f>
        <v>0</v>
      </c>
      <c r="H8" s="209">
        <f>SUM(H7:H7)</f>
        <v>0</v>
      </c>
      <c r="I8" s="210">
        <f>SUM(I7:I7)</f>
        <v>0</v>
      </c>
    </row>
    <row r="9" spans="1:57" x14ac:dyDescent="0.25">
      <c r="A9" s="127"/>
      <c r="B9" s="127"/>
      <c r="C9" s="127"/>
      <c r="D9" s="127"/>
      <c r="E9" s="127"/>
      <c r="F9" s="127"/>
      <c r="G9" s="127"/>
      <c r="H9" s="127"/>
      <c r="I9" s="127"/>
    </row>
    <row r="10" spans="1:57" ht="19.5" customHeight="1" x14ac:dyDescent="0.4">
      <c r="A10" s="196" t="s">
        <v>80</v>
      </c>
      <c r="B10" s="196"/>
      <c r="C10" s="196"/>
      <c r="D10" s="196"/>
      <c r="E10" s="196"/>
      <c r="F10" s="196"/>
      <c r="G10" s="211"/>
      <c r="H10" s="196"/>
      <c r="I10" s="196"/>
      <c r="BA10" s="133"/>
      <c r="BB10" s="133"/>
      <c r="BC10" s="133"/>
      <c r="BD10" s="133"/>
      <c r="BE10" s="133"/>
    </row>
    <row r="11" spans="1:57" ht="13" thickBot="1" x14ac:dyDescent="0.3"/>
    <row r="12" spans="1:57" ht="13" x14ac:dyDescent="0.3">
      <c r="A12" s="162" t="s">
        <v>81</v>
      </c>
      <c r="B12" s="163"/>
      <c r="C12" s="163"/>
      <c r="D12" s="212"/>
      <c r="E12" s="213" t="s">
        <v>82</v>
      </c>
      <c r="F12" s="214" t="s">
        <v>12</v>
      </c>
      <c r="G12" s="215" t="s">
        <v>83</v>
      </c>
      <c r="H12" s="216"/>
      <c r="I12" s="217" t="s">
        <v>82</v>
      </c>
    </row>
    <row r="13" spans="1:57" x14ac:dyDescent="0.25">
      <c r="A13" s="156" t="s">
        <v>269</v>
      </c>
      <c r="B13" s="147"/>
      <c r="C13" s="147"/>
      <c r="D13" s="218"/>
      <c r="E13" s="219"/>
      <c r="F13" s="220"/>
      <c r="G13" s="221">
        <v>0</v>
      </c>
      <c r="H13" s="222"/>
      <c r="I13" s="223">
        <f t="shared" ref="I13:I20" si="0">E13+F13*G13/100</f>
        <v>0</v>
      </c>
      <c r="BA13" s="1">
        <v>0</v>
      </c>
    </row>
    <row r="14" spans="1:57" x14ac:dyDescent="0.25">
      <c r="A14" s="156" t="s">
        <v>270</v>
      </c>
      <c r="B14" s="147"/>
      <c r="C14" s="147"/>
      <c r="D14" s="218"/>
      <c r="E14" s="219"/>
      <c r="F14" s="220"/>
      <c r="G14" s="221">
        <v>0</v>
      </c>
      <c r="H14" s="222"/>
      <c r="I14" s="223">
        <f t="shared" si="0"/>
        <v>0</v>
      </c>
      <c r="BA14" s="1">
        <v>0</v>
      </c>
    </row>
    <row r="15" spans="1:57" x14ac:dyDescent="0.25">
      <c r="A15" s="156" t="s">
        <v>271</v>
      </c>
      <c r="B15" s="147"/>
      <c r="C15" s="147"/>
      <c r="D15" s="218"/>
      <c r="E15" s="219"/>
      <c r="F15" s="220"/>
      <c r="G15" s="221">
        <v>0</v>
      </c>
      <c r="H15" s="222"/>
      <c r="I15" s="223">
        <f t="shared" si="0"/>
        <v>0</v>
      </c>
      <c r="BA15" s="1">
        <v>2</v>
      </c>
    </row>
    <row r="16" spans="1:57" x14ac:dyDescent="0.25">
      <c r="A16" s="156" t="s">
        <v>272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si="0"/>
        <v>0</v>
      </c>
      <c r="BA16" s="1">
        <v>6</v>
      </c>
    </row>
    <row r="17" spans="1:53" x14ac:dyDescent="0.25">
      <c r="A17" s="156" t="s">
        <v>273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2</v>
      </c>
    </row>
    <row r="18" spans="1:53" x14ac:dyDescent="0.25">
      <c r="A18" s="156" t="s">
        <v>274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1</v>
      </c>
    </row>
    <row r="19" spans="1:53" x14ac:dyDescent="0.25">
      <c r="A19" s="156" t="s">
        <v>275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2</v>
      </c>
    </row>
    <row r="20" spans="1:53" x14ac:dyDescent="0.25">
      <c r="A20" s="156" t="s">
        <v>276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ht="13.5" thickBot="1" x14ac:dyDescent="0.35">
      <c r="A21" s="224"/>
      <c r="B21" s="225" t="s">
        <v>84</v>
      </c>
      <c r="C21" s="226"/>
      <c r="D21" s="227"/>
      <c r="E21" s="228"/>
      <c r="F21" s="229"/>
      <c r="G21" s="229"/>
      <c r="H21" s="316">
        <f>SUM(I13:I20)</f>
        <v>0</v>
      </c>
      <c r="I21" s="317"/>
    </row>
    <row r="23" spans="1:53" ht="13" x14ac:dyDescent="0.3">
      <c r="B23" s="14"/>
      <c r="F23" s="230"/>
      <c r="G23" s="231"/>
      <c r="H23" s="231"/>
      <c r="I23" s="46"/>
    </row>
    <row r="24" spans="1:53" x14ac:dyDescent="0.25">
      <c r="F24" s="230"/>
      <c r="G24" s="231"/>
      <c r="H24" s="231"/>
      <c r="I24" s="46"/>
    </row>
    <row r="25" spans="1:53" x14ac:dyDescent="0.25">
      <c r="F25" s="230"/>
      <c r="G25" s="231"/>
      <c r="H25" s="231"/>
      <c r="I25" s="46"/>
    </row>
    <row r="26" spans="1:53" x14ac:dyDescent="0.25">
      <c r="F26" s="230"/>
      <c r="G26" s="231"/>
      <c r="H26" s="231"/>
      <c r="I26" s="46"/>
    </row>
    <row r="27" spans="1:53" x14ac:dyDescent="0.25">
      <c r="F27" s="230"/>
      <c r="G27" s="231"/>
      <c r="H27" s="231"/>
      <c r="I27" s="46"/>
    </row>
    <row r="28" spans="1:53" x14ac:dyDescent="0.25">
      <c r="F28" s="230"/>
      <c r="G28" s="231"/>
      <c r="H28" s="231"/>
      <c r="I28" s="46"/>
    </row>
    <row r="29" spans="1:53" x14ac:dyDescent="0.25">
      <c r="F29" s="230"/>
      <c r="G29" s="231"/>
      <c r="H29" s="231"/>
      <c r="I29" s="46"/>
    </row>
    <row r="30" spans="1:53" x14ac:dyDescent="0.25">
      <c r="F30" s="230"/>
      <c r="G30" s="231"/>
      <c r="H30" s="231"/>
      <c r="I30" s="46"/>
    </row>
    <row r="31" spans="1:53" x14ac:dyDescent="0.25">
      <c r="F31" s="230"/>
      <c r="G31" s="231"/>
      <c r="H31" s="231"/>
      <c r="I31" s="46"/>
    </row>
    <row r="32" spans="1:53" x14ac:dyDescent="0.25">
      <c r="F32" s="230"/>
      <c r="G32" s="231"/>
      <c r="H32" s="231"/>
      <c r="I32" s="46"/>
    </row>
    <row r="33" spans="6:9" x14ac:dyDescent="0.25">
      <c r="F33" s="230"/>
      <c r="G33" s="231"/>
      <c r="H33" s="231"/>
      <c r="I33" s="46"/>
    </row>
    <row r="34" spans="6:9" x14ac:dyDescent="0.25">
      <c r="F34" s="230"/>
      <c r="G34" s="231"/>
      <c r="H34" s="231"/>
      <c r="I34" s="46"/>
    </row>
    <row r="35" spans="6:9" x14ac:dyDescent="0.25">
      <c r="F35" s="230"/>
      <c r="G35" s="231"/>
      <c r="H35" s="231"/>
      <c r="I35" s="46"/>
    </row>
    <row r="36" spans="6:9" x14ac:dyDescent="0.25">
      <c r="F36" s="230"/>
      <c r="G36" s="231"/>
      <c r="H36" s="231"/>
      <c r="I36" s="46"/>
    </row>
    <row r="37" spans="6:9" x14ac:dyDescent="0.25">
      <c r="F37" s="230"/>
      <c r="G37" s="231"/>
      <c r="H37" s="231"/>
      <c r="I37" s="46"/>
    </row>
    <row r="38" spans="6:9" x14ac:dyDescent="0.25">
      <c r="F38" s="230"/>
      <c r="G38" s="231"/>
      <c r="H38" s="231"/>
      <c r="I38" s="46"/>
    </row>
    <row r="39" spans="6:9" x14ac:dyDescent="0.25">
      <c r="F39" s="230"/>
      <c r="G39" s="231"/>
      <c r="H39" s="231"/>
      <c r="I39" s="46"/>
    </row>
    <row r="40" spans="6:9" x14ac:dyDescent="0.25">
      <c r="F40" s="230"/>
      <c r="G40" s="231"/>
      <c r="H40" s="231"/>
      <c r="I40" s="46"/>
    </row>
    <row r="41" spans="6:9" x14ac:dyDescent="0.25">
      <c r="F41" s="230"/>
      <c r="G41" s="231"/>
      <c r="H41" s="231"/>
      <c r="I41" s="46"/>
    </row>
    <row r="42" spans="6:9" x14ac:dyDescent="0.25">
      <c r="F42" s="230"/>
      <c r="G42" s="231"/>
      <c r="H42" s="231"/>
      <c r="I42" s="46"/>
    </row>
    <row r="43" spans="6:9" x14ac:dyDescent="0.25">
      <c r="F43" s="230"/>
      <c r="G43" s="231"/>
      <c r="H43" s="231"/>
      <c r="I43" s="46"/>
    </row>
    <row r="44" spans="6:9" x14ac:dyDescent="0.25">
      <c r="F44" s="230"/>
      <c r="G44" s="231"/>
      <c r="H44" s="231"/>
      <c r="I44" s="46"/>
    </row>
    <row r="45" spans="6:9" x14ac:dyDescent="0.25">
      <c r="F45" s="230"/>
      <c r="G45" s="231"/>
      <c r="H45" s="231"/>
      <c r="I45" s="46"/>
    </row>
    <row r="46" spans="6:9" x14ac:dyDescent="0.25">
      <c r="F46" s="230"/>
      <c r="G46" s="231"/>
      <c r="H46" s="231"/>
      <c r="I46" s="46"/>
    </row>
    <row r="47" spans="6:9" x14ac:dyDescent="0.25">
      <c r="F47" s="230"/>
      <c r="G47" s="231"/>
      <c r="H47" s="231"/>
      <c r="I47" s="46"/>
    </row>
    <row r="48" spans="6:9" x14ac:dyDescent="0.25">
      <c r="F48" s="230"/>
      <c r="G48" s="231"/>
      <c r="H48" s="231"/>
      <c r="I48" s="46"/>
    </row>
    <row r="49" spans="6:9" x14ac:dyDescent="0.25">
      <c r="F49" s="230"/>
      <c r="G49" s="231"/>
      <c r="H49" s="231"/>
      <c r="I49" s="46"/>
    </row>
    <row r="50" spans="6:9" x14ac:dyDescent="0.25">
      <c r="F50" s="230"/>
      <c r="G50" s="231"/>
      <c r="H50" s="231"/>
      <c r="I50" s="46"/>
    </row>
    <row r="51" spans="6:9" x14ac:dyDescent="0.25">
      <c r="F51" s="230"/>
      <c r="G51" s="231"/>
      <c r="H51" s="231"/>
      <c r="I51" s="46"/>
    </row>
    <row r="52" spans="6:9" x14ac:dyDescent="0.25">
      <c r="F52" s="230"/>
      <c r="G52" s="231"/>
      <c r="H52" s="231"/>
      <c r="I52" s="46"/>
    </row>
    <row r="53" spans="6:9" x14ac:dyDescent="0.25">
      <c r="F53" s="230"/>
      <c r="G53" s="231"/>
      <c r="H53" s="231"/>
      <c r="I53" s="46"/>
    </row>
    <row r="54" spans="6:9" x14ac:dyDescent="0.25">
      <c r="F54" s="230"/>
      <c r="G54" s="231"/>
      <c r="H54" s="231"/>
      <c r="I54" s="46"/>
    </row>
    <row r="55" spans="6:9" x14ac:dyDescent="0.25">
      <c r="F55" s="230"/>
      <c r="G55" s="231"/>
      <c r="H55" s="231"/>
      <c r="I55" s="46"/>
    </row>
    <row r="56" spans="6:9" x14ac:dyDescent="0.25">
      <c r="F56" s="230"/>
      <c r="G56" s="231"/>
      <c r="H56" s="231"/>
      <c r="I56" s="46"/>
    </row>
    <row r="57" spans="6:9" x14ac:dyDescent="0.25">
      <c r="F57" s="230"/>
      <c r="G57" s="231"/>
      <c r="H57" s="231"/>
      <c r="I57" s="46"/>
    </row>
    <row r="58" spans="6:9" x14ac:dyDescent="0.25">
      <c r="F58" s="230"/>
      <c r="G58" s="231"/>
      <c r="H58" s="231"/>
      <c r="I58" s="46"/>
    </row>
    <row r="59" spans="6:9" x14ac:dyDescent="0.25">
      <c r="F59" s="230"/>
      <c r="G59" s="231"/>
      <c r="H59" s="231"/>
      <c r="I59" s="46"/>
    </row>
    <row r="60" spans="6:9" x14ac:dyDescent="0.25">
      <c r="F60" s="230"/>
      <c r="G60" s="231"/>
      <c r="H60" s="231"/>
      <c r="I60" s="46"/>
    </row>
    <row r="61" spans="6:9" x14ac:dyDescent="0.25">
      <c r="F61" s="230"/>
      <c r="G61" s="231"/>
      <c r="H61" s="231"/>
      <c r="I61" s="46"/>
    </row>
    <row r="62" spans="6:9" x14ac:dyDescent="0.25">
      <c r="F62" s="230"/>
      <c r="G62" s="231"/>
      <c r="H62" s="231"/>
      <c r="I62" s="46"/>
    </row>
    <row r="63" spans="6:9" x14ac:dyDescent="0.25">
      <c r="F63" s="230"/>
      <c r="G63" s="231"/>
      <c r="H63" s="231"/>
      <c r="I63" s="46"/>
    </row>
    <row r="64" spans="6:9" x14ac:dyDescent="0.25">
      <c r="F64" s="230"/>
      <c r="G64" s="231"/>
      <c r="H64" s="231"/>
      <c r="I64" s="46"/>
    </row>
    <row r="65" spans="6:9" x14ac:dyDescent="0.25">
      <c r="F65" s="230"/>
      <c r="G65" s="231"/>
      <c r="H65" s="231"/>
      <c r="I65" s="46"/>
    </row>
    <row r="66" spans="6:9" x14ac:dyDescent="0.25">
      <c r="F66" s="230"/>
      <c r="G66" s="231"/>
      <c r="H66" s="231"/>
      <c r="I66" s="46"/>
    </row>
    <row r="67" spans="6:9" x14ac:dyDescent="0.25">
      <c r="F67" s="230"/>
      <c r="G67" s="231"/>
      <c r="H67" s="231"/>
      <c r="I67" s="46"/>
    </row>
    <row r="68" spans="6:9" x14ac:dyDescent="0.25">
      <c r="F68" s="230"/>
      <c r="G68" s="231"/>
      <c r="H68" s="231"/>
      <c r="I68" s="46"/>
    </row>
    <row r="69" spans="6:9" x14ac:dyDescent="0.25">
      <c r="F69" s="230"/>
      <c r="G69" s="231"/>
      <c r="H69" s="231"/>
      <c r="I69" s="46"/>
    </row>
    <row r="70" spans="6:9" x14ac:dyDescent="0.25">
      <c r="F70" s="230"/>
      <c r="G70" s="231"/>
      <c r="H70" s="231"/>
      <c r="I70" s="46"/>
    </row>
    <row r="71" spans="6:9" x14ac:dyDescent="0.25">
      <c r="F71" s="230"/>
      <c r="G71" s="231"/>
      <c r="H71" s="231"/>
      <c r="I71" s="46"/>
    </row>
    <row r="72" spans="6:9" x14ac:dyDescent="0.25">
      <c r="F72" s="230"/>
      <c r="G72" s="231"/>
      <c r="H72" s="231"/>
      <c r="I72" s="4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5"/>
  <dimension ref="A1:CB105"/>
  <sheetViews>
    <sheetView showGridLines="0" showZeros="0" zoomScaleNormal="100" zoomScaleSheetLayoutView="100" workbookViewId="0">
      <selection activeCell="J1" sqref="J1:J65536 K1:K65536"/>
    </sheetView>
  </sheetViews>
  <sheetFormatPr defaultColWidth="9.1796875" defaultRowHeight="12.5" x14ac:dyDescent="0.25"/>
  <cols>
    <col min="1" max="1" width="4.453125" style="232" customWidth="1"/>
    <col min="2" max="2" width="11.54296875" style="232" customWidth="1"/>
    <col min="3" max="3" width="40.453125" style="232" customWidth="1"/>
    <col min="4" max="4" width="5.54296875" style="232" customWidth="1"/>
    <col min="5" max="5" width="8.54296875" style="242" customWidth="1"/>
    <col min="6" max="6" width="9.81640625" style="232" customWidth="1"/>
    <col min="7" max="7" width="13.81640625" style="232" customWidth="1"/>
    <col min="8" max="8" width="11.7265625" style="232" hidden="1" customWidth="1"/>
    <col min="9" max="9" width="11.54296875" style="232" hidden="1" customWidth="1"/>
    <col min="10" max="10" width="11" style="232" hidden="1" customWidth="1"/>
    <col min="11" max="11" width="10.453125" style="232" hidden="1" customWidth="1"/>
    <col min="12" max="12" width="75.453125" style="232" customWidth="1"/>
    <col min="13" max="13" width="45.26953125" style="232" customWidth="1"/>
    <col min="14" max="16384" width="9.1796875" style="232"/>
  </cols>
  <sheetData>
    <row r="1" spans="1:80" ht="15.5" x14ac:dyDescent="0.35">
      <c r="A1" s="318" t="s">
        <v>100</v>
      </c>
      <c r="B1" s="318"/>
      <c r="C1" s="318"/>
      <c r="D1" s="318"/>
      <c r="E1" s="318"/>
      <c r="F1" s="318"/>
      <c r="G1" s="318"/>
    </row>
    <row r="2" spans="1:80" ht="14.25" customHeight="1" thickBot="1" x14ac:dyDescent="0.35">
      <c r="B2" s="233"/>
      <c r="C2" s="234"/>
      <c r="D2" s="234"/>
      <c r="E2" s="235"/>
      <c r="F2" s="234"/>
      <c r="G2" s="234"/>
    </row>
    <row r="3" spans="1:80" ht="13.5" thickTop="1" x14ac:dyDescent="0.3">
      <c r="A3" s="309" t="s">
        <v>2</v>
      </c>
      <c r="B3" s="310"/>
      <c r="C3" s="186" t="s">
        <v>103</v>
      </c>
      <c r="D3" s="236"/>
      <c r="E3" s="237" t="s">
        <v>85</v>
      </c>
      <c r="F3" s="238" t="str">
        <f>'SO02 Souhrn BLESK'!H1</f>
        <v>02</v>
      </c>
      <c r="G3" s="239"/>
    </row>
    <row r="4" spans="1:80" ht="13.5" thickBot="1" x14ac:dyDescent="0.35">
      <c r="A4" s="319" t="s">
        <v>76</v>
      </c>
      <c r="B4" s="312"/>
      <c r="C4" s="192" t="s">
        <v>329</v>
      </c>
      <c r="D4" s="240"/>
      <c r="E4" s="320" t="str">
        <f>'SO02 Souhrn BLESK'!G2</f>
        <v>hromosvod a uzemění</v>
      </c>
      <c r="F4" s="321"/>
      <c r="G4" s="322"/>
    </row>
    <row r="5" spans="1:80" ht="13" thickTop="1" x14ac:dyDescent="0.25">
      <c r="A5" s="241"/>
      <c r="G5" s="243"/>
    </row>
    <row r="6" spans="1:80" ht="27" customHeight="1" x14ac:dyDescent="0.25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ht="13" x14ac:dyDescent="0.3">
      <c r="A7" s="249" t="s">
        <v>97</v>
      </c>
      <c r="B7" s="250" t="s">
        <v>128</v>
      </c>
      <c r="C7" s="251" t="s">
        <v>129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5">
      <c r="A8" s="260">
        <v>1</v>
      </c>
      <c r="B8" s="261" t="s">
        <v>281</v>
      </c>
      <c r="C8" s="262" t="s">
        <v>282</v>
      </c>
      <c r="D8" s="263" t="s">
        <v>133</v>
      </c>
      <c r="E8" s="264">
        <v>50</v>
      </c>
      <c r="F8" s="264">
        <v>0</v>
      </c>
      <c r="G8" s="265">
        <f t="shared" ref="G8:G31" si="0">E8*F8</f>
        <v>0</v>
      </c>
      <c r="H8" s="266">
        <v>0</v>
      </c>
      <c r="I8" s="267">
        <f t="shared" ref="I8:I31" si="1">E8*H8</f>
        <v>0</v>
      </c>
      <c r="J8" s="266">
        <v>0</v>
      </c>
      <c r="K8" s="267">
        <f t="shared" ref="K8:K31" si="2">E8*J8</f>
        <v>0</v>
      </c>
      <c r="O8" s="259">
        <v>2</v>
      </c>
      <c r="AA8" s="232">
        <v>1</v>
      </c>
      <c r="AB8" s="232">
        <v>9</v>
      </c>
      <c r="AC8" s="232">
        <v>9</v>
      </c>
      <c r="AZ8" s="232">
        <v>4</v>
      </c>
      <c r="BA8" s="232">
        <f t="shared" ref="BA8:BA31" si="3">IF(AZ8=1,G8,0)</f>
        <v>0</v>
      </c>
      <c r="BB8" s="232">
        <f t="shared" ref="BB8:BB31" si="4">IF(AZ8=2,G8,0)</f>
        <v>0</v>
      </c>
      <c r="BC8" s="232">
        <f t="shared" ref="BC8:BC31" si="5">IF(AZ8=3,G8,0)</f>
        <v>0</v>
      </c>
      <c r="BD8" s="232">
        <f t="shared" ref="BD8:BD31" si="6">IF(AZ8=4,G8,0)</f>
        <v>0</v>
      </c>
      <c r="BE8" s="232">
        <f t="shared" ref="BE8:BE31" si="7">IF(AZ8=5,G8,0)</f>
        <v>0</v>
      </c>
      <c r="CA8" s="259">
        <v>1</v>
      </c>
      <c r="CB8" s="259">
        <v>9</v>
      </c>
    </row>
    <row r="9" spans="1:80" x14ac:dyDescent="0.25">
      <c r="A9" s="260">
        <v>2</v>
      </c>
      <c r="B9" s="261" t="s">
        <v>283</v>
      </c>
      <c r="C9" s="262" t="s">
        <v>284</v>
      </c>
      <c r="D9" s="263" t="s">
        <v>133</v>
      </c>
      <c r="E9" s="264">
        <v>65</v>
      </c>
      <c r="F9" s="264">
        <v>0</v>
      </c>
      <c r="G9" s="265">
        <f t="shared" si="0"/>
        <v>0</v>
      </c>
      <c r="H9" s="266">
        <v>0</v>
      </c>
      <c r="I9" s="267">
        <f t="shared" si="1"/>
        <v>0</v>
      </c>
      <c r="J9" s="266">
        <v>0</v>
      </c>
      <c r="K9" s="267">
        <f t="shared" si="2"/>
        <v>0</v>
      </c>
      <c r="O9" s="259">
        <v>2</v>
      </c>
      <c r="AA9" s="232">
        <v>1</v>
      </c>
      <c r="AB9" s="232">
        <v>9</v>
      </c>
      <c r="AC9" s="232">
        <v>9</v>
      </c>
      <c r="AZ9" s="232">
        <v>4</v>
      </c>
      <c r="BA9" s="232">
        <f t="shared" si="3"/>
        <v>0</v>
      </c>
      <c r="BB9" s="232">
        <f t="shared" si="4"/>
        <v>0</v>
      </c>
      <c r="BC9" s="232">
        <f t="shared" si="5"/>
        <v>0</v>
      </c>
      <c r="BD9" s="232">
        <f t="shared" si="6"/>
        <v>0</v>
      </c>
      <c r="BE9" s="232">
        <f t="shared" si="7"/>
        <v>0</v>
      </c>
      <c r="CA9" s="259">
        <v>1</v>
      </c>
      <c r="CB9" s="259">
        <v>9</v>
      </c>
    </row>
    <row r="10" spans="1:80" ht="20" x14ac:dyDescent="0.25">
      <c r="A10" s="260">
        <v>3</v>
      </c>
      <c r="B10" s="261" t="s">
        <v>285</v>
      </c>
      <c r="C10" s="262" t="s">
        <v>286</v>
      </c>
      <c r="D10" s="263" t="s">
        <v>133</v>
      </c>
      <c r="E10" s="264">
        <v>22</v>
      </c>
      <c r="F10" s="264">
        <v>0</v>
      </c>
      <c r="G10" s="265">
        <f t="shared" si="0"/>
        <v>0</v>
      </c>
      <c r="H10" s="266">
        <v>1.0499999999999999E-3</v>
      </c>
      <c r="I10" s="267">
        <f t="shared" si="1"/>
        <v>2.3099999999999999E-2</v>
      </c>
      <c r="J10" s="266">
        <v>0</v>
      </c>
      <c r="K10" s="267">
        <f t="shared" si="2"/>
        <v>0</v>
      </c>
      <c r="O10" s="259">
        <v>2</v>
      </c>
      <c r="AA10" s="232">
        <v>1</v>
      </c>
      <c r="AB10" s="232">
        <v>9</v>
      </c>
      <c r="AC10" s="232">
        <v>9</v>
      </c>
      <c r="AZ10" s="232">
        <v>4</v>
      </c>
      <c r="BA10" s="232">
        <f t="shared" si="3"/>
        <v>0</v>
      </c>
      <c r="BB10" s="232">
        <f t="shared" si="4"/>
        <v>0</v>
      </c>
      <c r="BC10" s="232">
        <f t="shared" si="5"/>
        <v>0</v>
      </c>
      <c r="BD10" s="232">
        <f t="shared" si="6"/>
        <v>0</v>
      </c>
      <c r="BE10" s="232">
        <f t="shared" si="7"/>
        <v>0</v>
      </c>
      <c r="CA10" s="259">
        <v>1</v>
      </c>
      <c r="CB10" s="259">
        <v>9</v>
      </c>
    </row>
    <row r="11" spans="1:80" x14ac:dyDescent="0.25">
      <c r="A11" s="260">
        <v>4</v>
      </c>
      <c r="B11" s="261" t="s">
        <v>287</v>
      </c>
      <c r="C11" s="262" t="s">
        <v>288</v>
      </c>
      <c r="D11" s="263" t="s">
        <v>133</v>
      </c>
      <c r="E11" s="264">
        <v>20</v>
      </c>
      <c r="F11" s="264">
        <v>0</v>
      </c>
      <c r="G11" s="265">
        <f t="shared" si="0"/>
        <v>0</v>
      </c>
      <c r="H11" s="266">
        <v>0</v>
      </c>
      <c r="I11" s="267">
        <f t="shared" si="1"/>
        <v>0</v>
      </c>
      <c r="J11" s="266">
        <v>0</v>
      </c>
      <c r="K11" s="267">
        <f t="shared" si="2"/>
        <v>0</v>
      </c>
      <c r="O11" s="259">
        <v>2</v>
      </c>
      <c r="AA11" s="232">
        <v>1</v>
      </c>
      <c r="AB11" s="232">
        <v>9</v>
      </c>
      <c r="AC11" s="232">
        <v>9</v>
      </c>
      <c r="AZ11" s="232">
        <v>4</v>
      </c>
      <c r="BA11" s="232">
        <f t="shared" si="3"/>
        <v>0</v>
      </c>
      <c r="BB11" s="232">
        <f t="shared" si="4"/>
        <v>0</v>
      </c>
      <c r="BC11" s="232">
        <f t="shared" si="5"/>
        <v>0</v>
      </c>
      <c r="BD11" s="232">
        <f t="shared" si="6"/>
        <v>0</v>
      </c>
      <c r="BE11" s="232">
        <f t="shared" si="7"/>
        <v>0</v>
      </c>
      <c r="CA11" s="259">
        <v>1</v>
      </c>
      <c r="CB11" s="259">
        <v>9</v>
      </c>
    </row>
    <row r="12" spans="1:80" x14ac:dyDescent="0.25">
      <c r="A12" s="260">
        <v>5</v>
      </c>
      <c r="B12" s="261" t="s">
        <v>289</v>
      </c>
      <c r="C12" s="262" t="s">
        <v>290</v>
      </c>
      <c r="D12" s="263" t="s">
        <v>114</v>
      </c>
      <c r="E12" s="264">
        <v>20</v>
      </c>
      <c r="F12" s="264">
        <v>0</v>
      </c>
      <c r="G12" s="265">
        <f t="shared" si="0"/>
        <v>0</v>
      </c>
      <c r="H12" s="266">
        <v>0</v>
      </c>
      <c r="I12" s="267">
        <f t="shared" si="1"/>
        <v>0</v>
      </c>
      <c r="J12" s="266">
        <v>0</v>
      </c>
      <c r="K12" s="267">
        <f t="shared" si="2"/>
        <v>0</v>
      </c>
      <c r="O12" s="259">
        <v>2</v>
      </c>
      <c r="AA12" s="232">
        <v>1</v>
      </c>
      <c r="AB12" s="232">
        <v>9</v>
      </c>
      <c r="AC12" s="232">
        <v>9</v>
      </c>
      <c r="AZ12" s="232">
        <v>4</v>
      </c>
      <c r="BA12" s="232">
        <f t="shared" si="3"/>
        <v>0</v>
      </c>
      <c r="BB12" s="232">
        <f t="shared" si="4"/>
        <v>0</v>
      </c>
      <c r="BC12" s="232">
        <f t="shared" si="5"/>
        <v>0</v>
      </c>
      <c r="BD12" s="232">
        <f t="shared" si="6"/>
        <v>0</v>
      </c>
      <c r="BE12" s="232">
        <f t="shared" si="7"/>
        <v>0</v>
      </c>
      <c r="CA12" s="259">
        <v>1</v>
      </c>
      <c r="CB12" s="259">
        <v>9</v>
      </c>
    </row>
    <row r="13" spans="1:80" x14ac:dyDescent="0.25">
      <c r="A13" s="260">
        <v>6</v>
      </c>
      <c r="B13" s="261" t="s">
        <v>291</v>
      </c>
      <c r="C13" s="262" t="s">
        <v>292</v>
      </c>
      <c r="D13" s="263" t="s">
        <v>114</v>
      </c>
      <c r="E13" s="264">
        <v>14</v>
      </c>
      <c r="F13" s="264">
        <v>0</v>
      </c>
      <c r="G13" s="265">
        <f t="shared" si="0"/>
        <v>0</v>
      </c>
      <c r="H13" s="266">
        <v>0</v>
      </c>
      <c r="I13" s="267">
        <f t="shared" si="1"/>
        <v>0</v>
      </c>
      <c r="J13" s="266">
        <v>0</v>
      </c>
      <c r="K13" s="267">
        <f t="shared" si="2"/>
        <v>0</v>
      </c>
      <c r="O13" s="259">
        <v>2</v>
      </c>
      <c r="AA13" s="232">
        <v>1</v>
      </c>
      <c r="AB13" s="232">
        <v>9</v>
      </c>
      <c r="AC13" s="232">
        <v>9</v>
      </c>
      <c r="AZ13" s="232">
        <v>4</v>
      </c>
      <c r="BA13" s="232">
        <f t="shared" si="3"/>
        <v>0</v>
      </c>
      <c r="BB13" s="232">
        <f t="shared" si="4"/>
        <v>0</v>
      </c>
      <c r="BC13" s="232">
        <f t="shared" si="5"/>
        <v>0</v>
      </c>
      <c r="BD13" s="232">
        <f t="shared" si="6"/>
        <v>0</v>
      </c>
      <c r="BE13" s="232">
        <f t="shared" si="7"/>
        <v>0</v>
      </c>
      <c r="CA13" s="259">
        <v>1</v>
      </c>
      <c r="CB13" s="259">
        <v>9</v>
      </c>
    </row>
    <row r="14" spans="1:80" x14ac:dyDescent="0.25">
      <c r="A14" s="260">
        <v>7</v>
      </c>
      <c r="B14" s="261" t="s">
        <v>293</v>
      </c>
      <c r="C14" s="262" t="s">
        <v>294</v>
      </c>
      <c r="D14" s="263" t="s">
        <v>114</v>
      </c>
      <c r="E14" s="264">
        <v>4</v>
      </c>
      <c r="F14" s="264">
        <v>0</v>
      </c>
      <c r="G14" s="265">
        <f t="shared" si="0"/>
        <v>0</v>
      </c>
      <c r="H14" s="266">
        <v>0</v>
      </c>
      <c r="I14" s="267">
        <f t="shared" si="1"/>
        <v>0</v>
      </c>
      <c r="J14" s="266">
        <v>0</v>
      </c>
      <c r="K14" s="267">
        <f t="shared" si="2"/>
        <v>0</v>
      </c>
      <c r="O14" s="259">
        <v>2</v>
      </c>
      <c r="AA14" s="232">
        <v>1</v>
      </c>
      <c r="AB14" s="232">
        <v>9</v>
      </c>
      <c r="AC14" s="232">
        <v>9</v>
      </c>
      <c r="AZ14" s="232">
        <v>4</v>
      </c>
      <c r="BA14" s="232">
        <f t="shared" si="3"/>
        <v>0</v>
      </c>
      <c r="BB14" s="232">
        <f t="shared" si="4"/>
        <v>0</v>
      </c>
      <c r="BC14" s="232">
        <f t="shared" si="5"/>
        <v>0</v>
      </c>
      <c r="BD14" s="232">
        <f t="shared" si="6"/>
        <v>0</v>
      </c>
      <c r="BE14" s="232">
        <f t="shared" si="7"/>
        <v>0</v>
      </c>
      <c r="CA14" s="259">
        <v>1</v>
      </c>
      <c r="CB14" s="259">
        <v>9</v>
      </c>
    </row>
    <row r="15" spans="1:80" x14ac:dyDescent="0.25">
      <c r="A15" s="260">
        <v>8</v>
      </c>
      <c r="B15" s="261" t="s">
        <v>295</v>
      </c>
      <c r="C15" s="262" t="s">
        <v>296</v>
      </c>
      <c r="D15" s="263" t="s">
        <v>114</v>
      </c>
      <c r="E15" s="264">
        <v>4</v>
      </c>
      <c r="F15" s="264">
        <v>0</v>
      </c>
      <c r="G15" s="265">
        <f t="shared" si="0"/>
        <v>0</v>
      </c>
      <c r="H15" s="266">
        <v>0</v>
      </c>
      <c r="I15" s="267">
        <f t="shared" si="1"/>
        <v>0</v>
      </c>
      <c r="J15" s="266">
        <v>0</v>
      </c>
      <c r="K15" s="267">
        <f t="shared" si="2"/>
        <v>0</v>
      </c>
      <c r="O15" s="259">
        <v>2</v>
      </c>
      <c r="AA15" s="232">
        <v>1</v>
      </c>
      <c r="AB15" s="232">
        <v>9</v>
      </c>
      <c r="AC15" s="232">
        <v>9</v>
      </c>
      <c r="AZ15" s="232">
        <v>4</v>
      </c>
      <c r="BA15" s="232">
        <f t="shared" si="3"/>
        <v>0</v>
      </c>
      <c r="BB15" s="232">
        <f t="shared" si="4"/>
        <v>0</v>
      </c>
      <c r="BC15" s="232">
        <f t="shared" si="5"/>
        <v>0</v>
      </c>
      <c r="BD15" s="232">
        <f t="shared" si="6"/>
        <v>0</v>
      </c>
      <c r="BE15" s="232">
        <f t="shared" si="7"/>
        <v>0</v>
      </c>
      <c r="CA15" s="259">
        <v>1</v>
      </c>
      <c r="CB15" s="259">
        <v>9</v>
      </c>
    </row>
    <row r="16" spans="1:80" x14ac:dyDescent="0.25">
      <c r="A16" s="260">
        <v>9</v>
      </c>
      <c r="B16" s="261" t="s">
        <v>297</v>
      </c>
      <c r="C16" s="262" t="s">
        <v>298</v>
      </c>
      <c r="D16" s="263" t="s">
        <v>299</v>
      </c>
      <c r="E16" s="264">
        <v>70</v>
      </c>
      <c r="F16" s="264">
        <v>0</v>
      </c>
      <c r="G16" s="265">
        <f t="shared" si="0"/>
        <v>0</v>
      </c>
      <c r="H16" s="266">
        <v>1E-3</v>
      </c>
      <c r="I16" s="267">
        <f t="shared" si="1"/>
        <v>7.0000000000000007E-2</v>
      </c>
      <c r="J16" s="266"/>
      <c r="K16" s="267">
        <f t="shared" si="2"/>
        <v>0</v>
      </c>
      <c r="O16" s="259">
        <v>2</v>
      </c>
      <c r="AA16" s="232">
        <v>3</v>
      </c>
      <c r="AB16" s="232">
        <v>9</v>
      </c>
      <c r="AC16" s="232">
        <v>15615225</v>
      </c>
      <c r="AZ16" s="232">
        <v>3</v>
      </c>
      <c r="BA16" s="232">
        <f t="shared" si="3"/>
        <v>0</v>
      </c>
      <c r="BB16" s="232">
        <f t="shared" si="4"/>
        <v>0</v>
      </c>
      <c r="BC16" s="232">
        <f t="shared" si="5"/>
        <v>0</v>
      </c>
      <c r="BD16" s="232">
        <f t="shared" si="6"/>
        <v>0</v>
      </c>
      <c r="BE16" s="232">
        <f t="shared" si="7"/>
        <v>0</v>
      </c>
      <c r="CA16" s="259">
        <v>3</v>
      </c>
      <c r="CB16" s="259">
        <v>9</v>
      </c>
    </row>
    <row r="17" spans="1:80" x14ac:dyDescent="0.25">
      <c r="A17" s="260">
        <v>10</v>
      </c>
      <c r="B17" s="261" t="s">
        <v>300</v>
      </c>
      <c r="C17" s="262" t="s">
        <v>301</v>
      </c>
      <c r="D17" s="263" t="s">
        <v>299</v>
      </c>
      <c r="E17" s="264">
        <v>20</v>
      </c>
      <c r="F17" s="264">
        <v>0</v>
      </c>
      <c r="G17" s="265">
        <f t="shared" si="0"/>
        <v>0</v>
      </c>
      <c r="H17" s="266">
        <v>1E-3</v>
      </c>
      <c r="I17" s="267">
        <f t="shared" si="1"/>
        <v>0.02</v>
      </c>
      <c r="J17" s="266"/>
      <c r="K17" s="267">
        <f t="shared" si="2"/>
        <v>0</v>
      </c>
      <c r="O17" s="259">
        <v>2</v>
      </c>
      <c r="AA17" s="232">
        <v>3</v>
      </c>
      <c r="AB17" s="232">
        <v>9</v>
      </c>
      <c r="AC17" s="232" t="s">
        <v>300</v>
      </c>
      <c r="AZ17" s="232">
        <v>3</v>
      </c>
      <c r="BA17" s="232">
        <f t="shared" si="3"/>
        <v>0</v>
      </c>
      <c r="BB17" s="232">
        <f t="shared" si="4"/>
        <v>0</v>
      </c>
      <c r="BC17" s="232">
        <f t="shared" si="5"/>
        <v>0</v>
      </c>
      <c r="BD17" s="232">
        <f t="shared" si="6"/>
        <v>0</v>
      </c>
      <c r="BE17" s="232">
        <f t="shared" si="7"/>
        <v>0</v>
      </c>
      <c r="CA17" s="259">
        <v>3</v>
      </c>
      <c r="CB17" s="259">
        <v>9</v>
      </c>
    </row>
    <row r="18" spans="1:80" x14ac:dyDescent="0.25">
      <c r="A18" s="260">
        <v>11</v>
      </c>
      <c r="B18" s="261" t="s">
        <v>302</v>
      </c>
      <c r="C18" s="262" t="s">
        <v>303</v>
      </c>
      <c r="D18" s="263" t="s">
        <v>299</v>
      </c>
      <c r="E18" s="264">
        <v>62</v>
      </c>
      <c r="F18" s="264">
        <v>0</v>
      </c>
      <c r="G18" s="265">
        <f t="shared" si="0"/>
        <v>0</v>
      </c>
      <c r="H18" s="266">
        <v>1E-3</v>
      </c>
      <c r="I18" s="267">
        <f t="shared" si="1"/>
        <v>6.2E-2</v>
      </c>
      <c r="J18" s="266"/>
      <c r="K18" s="267">
        <f t="shared" si="2"/>
        <v>0</v>
      </c>
      <c r="O18" s="259">
        <v>2</v>
      </c>
      <c r="AA18" s="232">
        <v>3</v>
      </c>
      <c r="AB18" s="232">
        <v>9</v>
      </c>
      <c r="AC18" s="232">
        <v>35441120</v>
      </c>
      <c r="AZ18" s="232">
        <v>3</v>
      </c>
      <c r="BA18" s="232">
        <f t="shared" si="3"/>
        <v>0</v>
      </c>
      <c r="BB18" s="232">
        <f t="shared" si="4"/>
        <v>0</v>
      </c>
      <c r="BC18" s="232">
        <f t="shared" si="5"/>
        <v>0</v>
      </c>
      <c r="BD18" s="232">
        <f t="shared" si="6"/>
        <v>0</v>
      </c>
      <c r="BE18" s="232">
        <f t="shared" si="7"/>
        <v>0</v>
      </c>
      <c r="CA18" s="259">
        <v>3</v>
      </c>
      <c r="CB18" s="259">
        <v>9</v>
      </c>
    </row>
    <row r="19" spans="1:80" x14ac:dyDescent="0.25">
      <c r="A19" s="260">
        <v>12</v>
      </c>
      <c r="B19" s="261" t="s">
        <v>364</v>
      </c>
      <c r="C19" s="262" t="s">
        <v>365</v>
      </c>
      <c r="D19" s="263" t="s">
        <v>114</v>
      </c>
      <c r="E19" s="264">
        <v>24</v>
      </c>
      <c r="F19" s="264">
        <v>0</v>
      </c>
      <c r="G19" s="265">
        <f t="shared" si="0"/>
        <v>0</v>
      </c>
      <c r="H19" s="266">
        <v>3.8000000000000002E-4</v>
      </c>
      <c r="I19" s="267">
        <f t="shared" si="1"/>
        <v>9.1199999999999996E-3</v>
      </c>
      <c r="J19" s="266"/>
      <c r="K19" s="267">
        <f t="shared" si="2"/>
        <v>0</v>
      </c>
      <c r="O19" s="259">
        <v>2</v>
      </c>
      <c r="AA19" s="232">
        <v>3</v>
      </c>
      <c r="AB19" s="232">
        <v>9</v>
      </c>
      <c r="AC19" s="232">
        <v>35441470</v>
      </c>
      <c r="AZ19" s="232">
        <v>3</v>
      </c>
      <c r="BA19" s="232">
        <f t="shared" si="3"/>
        <v>0</v>
      </c>
      <c r="BB19" s="232">
        <f t="shared" si="4"/>
        <v>0</v>
      </c>
      <c r="BC19" s="232">
        <f t="shared" si="5"/>
        <v>0</v>
      </c>
      <c r="BD19" s="232">
        <f t="shared" si="6"/>
        <v>0</v>
      </c>
      <c r="BE19" s="232">
        <f t="shared" si="7"/>
        <v>0</v>
      </c>
      <c r="CA19" s="259">
        <v>3</v>
      </c>
      <c r="CB19" s="259">
        <v>9</v>
      </c>
    </row>
    <row r="20" spans="1:80" x14ac:dyDescent="0.25">
      <c r="A20" s="260">
        <v>13</v>
      </c>
      <c r="B20" s="261" t="s">
        <v>306</v>
      </c>
      <c r="C20" s="262" t="s">
        <v>307</v>
      </c>
      <c r="D20" s="263" t="s">
        <v>114</v>
      </c>
      <c r="E20" s="264">
        <v>4</v>
      </c>
      <c r="F20" s="264">
        <v>0</v>
      </c>
      <c r="G20" s="265">
        <f t="shared" si="0"/>
        <v>0</v>
      </c>
      <c r="H20" s="266">
        <v>3.0000000000000001E-3</v>
      </c>
      <c r="I20" s="267">
        <f t="shared" si="1"/>
        <v>1.2E-2</v>
      </c>
      <c r="J20" s="266"/>
      <c r="K20" s="267">
        <f t="shared" si="2"/>
        <v>0</v>
      </c>
      <c r="O20" s="259">
        <v>2</v>
      </c>
      <c r="AA20" s="232">
        <v>3</v>
      </c>
      <c r="AB20" s="232">
        <v>9</v>
      </c>
      <c r="AC20" s="232">
        <v>35441830</v>
      </c>
      <c r="AZ20" s="232">
        <v>3</v>
      </c>
      <c r="BA20" s="232">
        <f t="shared" si="3"/>
        <v>0</v>
      </c>
      <c r="BB20" s="232">
        <f t="shared" si="4"/>
        <v>0</v>
      </c>
      <c r="BC20" s="232">
        <f t="shared" si="5"/>
        <v>0</v>
      </c>
      <c r="BD20" s="232">
        <f t="shared" si="6"/>
        <v>0</v>
      </c>
      <c r="BE20" s="232">
        <f t="shared" si="7"/>
        <v>0</v>
      </c>
      <c r="CA20" s="259">
        <v>3</v>
      </c>
      <c r="CB20" s="259">
        <v>9</v>
      </c>
    </row>
    <row r="21" spans="1:80" x14ac:dyDescent="0.25">
      <c r="A21" s="260">
        <v>14</v>
      </c>
      <c r="B21" s="261" t="s">
        <v>308</v>
      </c>
      <c r="C21" s="262" t="s">
        <v>309</v>
      </c>
      <c r="D21" s="263" t="s">
        <v>114</v>
      </c>
      <c r="E21" s="264">
        <v>8</v>
      </c>
      <c r="F21" s="264">
        <v>0</v>
      </c>
      <c r="G21" s="265">
        <f t="shared" si="0"/>
        <v>0</v>
      </c>
      <c r="H21" s="266">
        <v>3.2000000000000003E-4</v>
      </c>
      <c r="I21" s="267">
        <f t="shared" si="1"/>
        <v>2.5600000000000002E-3</v>
      </c>
      <c r="J21" s="266"/>
      <c r="K21" s="267">
        <f t="shared" si="2"/>
        <v>0</v>
      </c>
      <c r="O21" s="259">
        <v>2</v>
      </c>
      <c r="AA21" s="232">
        <v>3</v>
      </c>
      <c r="AB21" s="232">
        <v>9</v>
      </c>
      <c r="AC21" s="232">
        <v>35441840</v>
      </c>
      <c r="AZ21" s="232">
        <v>3</v>
      </c>
      <c r="BA21" s="232">
        <f t="shared" si="3"/>
        <v>0</v>
      </c>
      <c r="BB21" s="232">
        <f t="shared" si="4"/>
        <v>0</v>
      </c>
      <c r="BC21" s="232">
        <f t="shared" si="5"/>
        <v>0</v>
      </c>
      <c r="BD21" s="232">
        <f t="shared" si="6"/>
        <v>0</v>
      </c>
      <c r="BE21" s="232">
        <f t="shared" si="7"/>
        <v>0</v>
      </c>
      <c r="CA21" s="259">
        <v>3</v>
      </c>
      <c r="CB21" s="259">
        <v>9</v>
      </c>
    </row>
    <row r="22" spans="1:80" x14ac:dyDescent="0.25">
      <c r="A22" s="260">
        <v>15</v>
      </c>
      <c r="B22" s="261" t="s">
        <v>310</v>
      </c>
      <c r="C22" s="262" t="s">
        <v>311</v>
      </c>
      <c r="D22" s="263" t="s">
        <v>114</v>
      </c>
      <c r="E22" s="264">
        <v>4</v>
      </c>
      <c r="F22" s="264">
        <v>0</v>
      </c>
      <c r="G22" s="265">
        <f t="shared" si="0"/>
        <v>0</v>
      </c>
      <c r="H22" s="266">
        <v>0</v>
      </c>
      <c r="I22" s="267">
        <f t="shared" si="1"/>
        <v>0</v>
      </c>
      <c r="J22" s="266"/>
      <c r="K22" s="267">
        <f t="shared" si="2"/>
        <v>0</v>
      </c>
      <c r="O22" s="259">
        <v>2</v>
      </c>
      <c r="AA22" s="232">
        <v>3</v>
      </c>
      <c r="AB22" s="232">
        <v>9</v>
      </c>
      <c r="AC22" s="232">
        <v>35441846</v>
      </c>
      <c r="AZ22" s="232">
        <v>3</v>
      </c>
      <c r="BA22" s="232">
        <f t="shared" si="3"/>
        <v>0</v>
      </c>
      <c r="BB22" s="232">
        <f t="shared" si="4"/>
        <v>0</v>
      </c>
      <c r="BC22" s="232">
        <f t="shared" si="5"/>
        <v>0</v>
      </c>
      <c r="BD22" s="232">
        <f t="shared" si="6"/>
        <v>0</v>
      </c>
      <c r="BE22" s="232">
        <f t="shared" si="7"/>
        <v>0</v>
      </c>
      <c r="CA22" s="259">
        <v>3</v>
      </c>
      <c r="CB22" s="259">
        <v>9</v>
      </c>
    </row>
    <row r="23" spans="1:80" x14ac:dyDescent="0.25">
      <c r="A23" s="260">
        <v>16</v>
      </c>
      <c r="B23" s="261" t="s">
        <v>312</v>
      </c>
      <c r="C23" s="262" t="s">
        <v>313</v>
      </c>
      <c r="D23" s="263" t="s">
        <v>114</v>
      </c>
      <c r="E23" s="264">
        <v>4</v>
      </c>
      <c r="F23" s="264">
        <v>0</v>
      </c>
      <c r="G23" s="265">
        <f t="shared" si="0"/>
        <v>0</v>
      </c>
      <c r="H23" s="266">
        <v>2.7999999999999998E-4</v>
      </c>
      <c r="I23" s="267">
        <f t="shared" si="1"/>
        <v>1.1199999999999999E-3</v>
      </c>
      <c r="J23" s="266"/>
      <c r="K23" s="267">
        <f t="shared" si="2"/>
        <v>0</v>
      </c>
      <c r="O23" s="259">
        <v>2</v>
      </c>
      <c r="AA23" s="232">
        <v>3</v>
      </c>
      <c r="AB23" s="232">
        <v>9</v>
      </c>
      <c r="AC23" s="232">
        <v>35441905</v>
      </c>
      <c r="AZ23" s="232">
        <v>3</v>
      </c>
      <c r="BA23" s="232">
        <f t="shared" si="3"/>
        <v>0</v>
      </c>
      <c r="BB23" s="232">
        <f t="shared" si="4"/>
        <v>0</v>
      </c>
      <c r="BC23" s="232">
        <f t="shared" si="5"/>
        <v>0</v>
      </c>
      <c r="BD23" s="232">
        <f t="shared" si="6"/>
        <v>0</v>
      </c>
      <c r="BE23" s="232">
        <f t="shared" si="7"/>
        <v>0</v>
      </c>
      <c r="CA23" s="259">
        <v>3</v>
      </c>
      <c r="CB23" s="259">
        <v>9</v>
      </c>
    </row>
    <row r="24" spans="1:80" x14ac:dyDescent="0.25">
      <c r="A24" s="260">
        <v>17</v>
      </c>
      <c r="B24" s="261" t="s">
        <v>314</v>
      </c>
      <c r="C24" s="262" t="s">
        <v>315</v>
      </c>
      <c r="D24" s="263" t="s">
        <v>114</v>
      </c>
      <c r="E24" s="264">
        <v>4</v>
      </c>
      <c r="F24" s="264">
        <v>0</v>
      </c>
      <c r="G24" s="265">
        <f t="shared" si="0"/>
        <v>0</v>
      </c>
      <c r="H24" s="266">
        <v>2.0000000000000001E-4</v>
      </c>
      <c r="I24" s="267">
        <f t="shared" si="1"/>
        <v>8.0000000000000004E-4</v>
      </c>
      <c r="J24" s="266"/>
      <c r="K24" s="267">
        <f t="shared" si="2"/>
        <v>0</v>
      </c>
      <c r="O24" s="259">
        <v>2</v>
      </c>
      <c r="AA24" s="232">
        <v>3</v>
      </c>
      <c r="AB24" s="232">
        <v>9</v>
      </c>
      <c r="AC24" s="232">
        <v>35441925</v>
      </c>
      <c r="AZ24" s="232">
        <v>3</v>
      </c>
      <c r="BA24" s="232">
        <f t="shared" si="3"/>
        <v>0</v>
      </c>
      <c r="BB24" s="232">
        <f t="shared" si="4"/>
        <v>0</v>
      </c>
      <c r="BC24" s="232">
        <f t="shared" si="5"/>
        <v>0</v>
      </c>
      <c r="BD24" s="232">
        <f t="shared" si="6"/>
        <v>0</v>
      </c>
      <c r="BE24" s="232">
        <f t="shared" si="7"/>
        <v>0</v>
      </c>
      <c r="CA24" s="259">
        <v>3</v>
      </c>
      <c r="CB24" s="259">
        <v>9</v>
      </c>
    </row>
    <row r="25" spans="1:80" x14ac:dyDescent="0.25">
      <c r="A25" s="260">
        <v>18</v>
      </c>
      <c r="B25" s="261" t="s">
        <v>316</v>
      </c>
      <c r="C25" s="262" t="s">
        <v>317</v>
      </c>
      <c r="D25" s="263" t="s">
        <v>114</v>
      </c>
      <c r="E25" s="264">
        <v>12</v>
      </c>
      <c r="F25" s="264">
        <v>0</v>
      </c>
      <c r="G25" s="265">
        <f t="shared" si="0"/>
        <v>0</v>
      </c>
      <c r="H25" s="266">
        <v>1.2E-4</v>
      </c>
      <c r="I25" s="267">
        <f t="shared" si="1"/>
        <v>1.4400000000000001E-3</v>
      </c>
      <c r="J25" s="266"/>
      <c r="K25" s="267">
        <f t="shared" si="2"/>
        <v>0</v>
      </c>
      <c r="O25" s="259">
        <v>2</v>
      </c>
      <c r="AA25" s="232">
        <v>3</v>
      </c>
      <c r="AB25" s="232">
        <v>9</v>
      </c>
      <c r="AC25" s="232">
        <v>35444103</v>
      </c>
      <c r="AZ25" s="232">
        <v>3</v>
      </c>
      <c r="BA25" s="232">
        <f t="shared" si="3"/>
        <v>0</v>
      </c>
      <c r="BB25" s="232">
        <f t="shared" si="4"/>
        <v>0</v>
      </c>
      <c r="BC25" s="232">
        <f t="shared" si="5"/>
        <v>0</v>
      </c>
      <c r="BD25" s="232">
        <f t="shared" si="6"/>
        <v>0</v>
      </c>
      <c r="BE25" s="232">
        <f t="shared" si="7"/>
        <v>0</v>
      </c>
      <c r="CA25" s="259">
        <v>3</v>
      </c>
      <c r="CB25" s="259">
        <v>9</v>
      </c>
    </row>
    <row r="26" spans="1:80" x14ac:dyDescent="0.25">
      <c r="A26" s="260">
        <v>19</v>
      </c>
      <c r="B26" s="261" t="s">
        <v>318</v>
      </c>
      <c r="C26" s="262" t="s">
        <v>319</v>
      </c>
      <c r="D26" s="263" t="s">
        <v>114</v>
      </c>
      <c r="E26" s="264">
        <v>4</v>
      </c>
      <c r="F26" s="264">
        <v>0</v>
      </c>
      <c r="G26" s="265">
        <f t="shared" si="0"/>
        <v>0</v>
      </c>
      <c r="H26" s="266">
        <v>2.3000000000000001E-4</v>
      </c>
      <c r="I26" s="267">
        <f t="shared" si="1"/>
        <v>9.2000000000000003E-4</v>
      </c>
      <c r="J26" s="266"/>
      <c r="K26" s="267">
        <f t="shared" si="2"/>
        <v>0</v>
      </c>
      <c r="O26" s="259">
        <v>2</v>
      </c>
      <c r="AA26" s="232">
        <v>3</v>
      </c>
      <c r="AB26" s="232">
        <v>9</v>
      </c>
      <c r="AC26" s="232">
        <v>35444120</v>
      </c>
      <c r="AZ26" s="232">
        <v>3</v>
      </c>
      <c r="BA26" s="232">
        <f t="shared" si="3"/>
        <v>0</v>
      </c>
      <c r="BB26" s="232">
        <f t="shared" si="4"/>
        <v>0</v>
      </c>
      <c r="BC26" s="232">
        <f t="shared" si="5"/>
        <v>0</v>
      </c>
      <c r="BD26" s="232">
        <f t="shared" si="6"/>
        <v>0</v>
      </c>
      <c r="BE26" s="232">
        <f t="shared" si="7"/>
        <v>0</v>
      </c>
      <c r="CA26" s="259">
        <v>3</v>
      </c>
      <c r="CB26" s="259">
        <v>9</v>
      </c>
    </row>
    <row r="27" spans="1:80" x14ac:dyDescent="0.25">
      <c r="A27" s="260">
        <v>20</v>
      </c>
      <c r="B27" s="261" t="s">
        <v>320</v>
      </c>
      <c r="C27" s="262" t="s">
        <v>321</v>
      </c>
      <c r="D27" s="263" t="s">
        <v>114</v>
      </c>
      <c r="E27" s="264">
        <v>10</v>
      </c>
      <c r="F27" s="264">
        <v>0</v>
      </c>
      <c r="G27" s="265">
        <f t="shared" si="0"/>
        <v>0</v>
      </c>
      <c r="H27" s="266">
        <v>2.3000000000000001E-4</v>
      </c>
      <c r="I27" s="267">
        <f t="shared" si="1"/>
        <v>2.3E-3</v>
      </c>
      <c r="J27" s="266"/>
      <c r="K27" s="267">
        <f t="shared" si="2"/>
        <v>0</v>
      </c>
      <c r="O27" s="259">
        <v>2</v>
      </c>
      <c r="AA27" s="232">
        <v>3</v>
      </c>
      <c r="AB27" s="232">
        <v>9</v>
      </c>
      <c r="AC27" s="232">
        <v>35444122</v>
      </c>
      <c r="AZ27" s="232">
        <v>3</v>
      </c>
      <c r="BA27" s="232">
        <f t="shared" si="3"/>
        <v>0</v>
      </c>
      <c r="BB27" s="232">
        <f t="shared" si="4"/>
        <v>0</v>
      </c>
      <c r="BC27" s="232">
        <f t="shared" si="5"/>
        <v>0</v>
      </c>
      <c r="BD27" s="232">
        <f t="shared" si="6"/>
        <v>0</v>
      </c>
      <c r="BE27" s="232">
        <f t="shared" si="7"/>
        <v>0</v>
      </c>
      <c r="CA27" s="259">
        <v>3</v>
      </c>
      <c r="CB27" s="259">
        <v>9</v>
      </c>
    </row>
    <row r="28" spans="1:80" x14ac:dyDescent="0.25">
      <c r="A28" s="260">
        <v>21</v>
      </c>
      <c r="B28" s="261" t="s">
        <v>322</v>
      </c>
      <c r="C28" s="262" t="s">
        <v>323</v>
      </c>
      <c r="D28" s="263" t="s">
        <v>114</v>
      </c>
      <c r="E28" s="264">
        <v>12</v>
      </c>
      <c r="F28" s="264">
        <v>0</v>
      </c>
      <c r="G28" s="265">
        <f t="shared" si="0"/>
        <v>0</v>
      </c>
      <c r="H28" s="266">
        <v>1.2E-4</v>
      </c>
      <c r="I28" s="267">
        <f t="shared" si="1"/>
        <v>1.4400000000000001E-3</v>
      </c>
      <c r="J28" s="266"/>
      <c r="K28" s="267">
        <f t="shared" si="2"/>
        <v>0</v>
      </c>
      <c r="O28" s="259">
        <v>2</v>
      </c>
      <c r="AA28" s="232">
        <v>3</v>
      </c>
      <c r="AB28" s="232">
        <v>9</v>
      </c>
      <c r="AC28" s="232">
        <v>35444140</v>
      </c>
      <c r="AZ28" s="232">
        <v>3</v>
      </c>
      <c r="BA28" s="232">
        <f t="shared" si="3"/>
        <v>0</v>
      </c>
      <c r="BB28" s="232">
        <f t="shared" si="4"/>
        <v>0</v>
      </c>
      <c r="BC28" s="232">
        <f t="shared" si="5"/>
        <v>0</v>
      </c>
      <c r="BD28" s="232">
        <f t="shared" si="6"/>
        <v>0</v>
      </c>
      <c r="BE28" s="232">
        <f t="shared" si="7"/>
        <v>0</v>
      </c>
      <c r="CA28" s="259">
        <v>3</v>
      </c>
      <c r="CB28" s="259">
        <v>9</v>
      </c>
    </row>
    <row r="29" spans="1:80" x14ac:dyDescent="0.25">
      <c r="A29" s="260">
        <v>22</v>
      </c>
      <c r="B29" s="261" t="s">
        <v>324</v>
      </c>
      <c r="C29" s="262" t="s">
        <v>325</v>
      </c>
      <c r="D29" s="263" t="s">
        <v>299</v>
      </c>
      <c r="E29" s="264">
        <v>15</v>
      </c>
      <c r="F29" s="264">
        <v>0</v>
      </c>
      <c r="G29" s="265">
        <f t="shared" si="0"/>
        <v>0</v>
      </c>
      <c r="H29" s="266">
        <v>1E-3</v>
      </c>
      <c r="I29" s="267">
        <f t="shared" si="1"/>
        <v>1.4999999999999999E-2</v>
      </c>
      <c r="J29" s="266"/>
      <c r="K29" s="267">
        <f t="shared" si="2"/>
        <v>0</v>
      </c>
      <c r="O29" s="259">
        <v>2</v>
      </c>
      <c r="AA29" s="232">
        <v>4</v>
      </c>
      <c r="AB29" s="232">
        <v>9</v>
      </c>
      <c r="AC29" s="232">
        <v>15615235</v>
      </c>
      <c r="AZ29" s="232">
        <v>4</v>
      </c>
      <c r="BA29" s="232">
        <f t="shared" si="3"/>
        <v>0</v>
      </c>
      <c r="BB29" s="232">
        <f t="shared" si="4"/>
        <v>0</v>
      </c>
      <c r="BC29" s="232">
        <f t="shared" si="5"/>
        <v>0</v>
      </c>
      <c r="BD29" s="232">
        <f t="shared" si="6"/>
        <v>0</v>
      </c>
      <c r="BE29" s="232">
        <f t="shared" si="7"/>
        <v>0</v>
      </c>
      <c r="CA29" s="259">
        <v>4</v>
      </c>
      <c r="CB29" s="259">
        <v>9</v>
      </c>
    </row>
    <row r="30" spans="1:80" x14ac:dyDescent="0.25">
      <c r="A30" s="260">
        <v>23</v>
      </c>
      <c r="B30" s="261" t="s">
        <v>366</v>
      </c>
      <c r="C30" s="262" t="s">
        <v>367</v>
      </c>
      <c r="D30" s="263" t="s">
        <v>114</v>
      </c>
      <c r="E30" s="264">
        <v>20</v>
      </c>
      <c r="F30" s="264">
        <v>0</v>
      </c>
      <c r="G30" s="265">
        <f t="shared" si="0"/>
        <v>0</v>
      </c>
      <c r="H30" s="266">
        <v>2.5999999999999998E-4</v>
      </c>
      <c r="I30" s="267">
        <f t="shared" si="1"/>
        <v>5.1999999999999998E-3</v>
      </c>
      <c r="J30" s="266"/>
      <c r="K30" s="267">
        <f t="shared" si="2"/>
        <v>0</v>
      </c>
      <c r="O30" s="259">
        <v>2</v>
      </c>
      <c r="AA30" s="232">
        <v>4</v>
      </c>
      <c r="AB30" s="232">
        <v>9</v>
      </c>
      <c r="AC30" s="232">
        <v>35441490</v>
      </c>
      <c r="AZ30" s="232">
        <v>4</v>
      </c>
      <c r="BA30" s="232">
        <f t="shared" si="3"/>
        <v>0</v>
      </c>
      <c r="BB30" s="232">
        <f t="shared" si="4"/>
        <v>0</v>
      </c>
      <c r="BC30" s="232">
        <f t="shared" si="5"/>
        <v>0</v>
      </c>
      <c r="BD30" s="232">
        <f t="shared" si="6"/>
        <v>0</v>
      </c>
      <c r="BE30" s="232">
        <f t="shared" si="7"/>
        <v>0</v>
      </c>
      <c r="CA30" s="259">
        <v>4</v>
      </c>
      <c r="CB30" s="259">
        <v>9</v>
      </c>
    </row>
    <row r="31" spans="1:80" x14ac:dyDescent="0.25">
      <c r="A31" s="260">
        <v>24</v>
      </c>
      <c r="B31" s="261" t="s">
        <v>256</v>
      </c>
      <c r="C31" s="262" t="s">
        <v>257</v>
      </c>
      <c r="D31" s="263" t="s">
        <v>258</v>
      </c>
      <c r="E31" s="264">
        <v>2</v>
      </c>
      <c r="F31" s="264">
        <v>0</v>
      </c>
      <c r="G31" s="265">
        <f t="shared" si="0"/>
        <v>0</v>
      </c>
      <c r="H31" s="266">
        <v>0</v>
      </c>
      <c r="I31" s="267">
        <f t="shared" si="1"/>
        <v>0</v>
      </c>
      <c r="J31" s="266"/>
      <c r="K31" s="267">
        <f t="shared" si="2"/>
        <v>0</v>
      </c>
      <c r="O31" s="259">
        <v>2</v>
      </c>
      <c r="AA31" s="232">
        <v>10</v>
      </c>
      <c r="AB31" s="232">
        <v>0</v>
      </c>
      <c r="AC31" s="232">
        <v>8</v>
      </c>
      <c r="AZ31" s="232">
        <v>5</v>
      </c>
      <c r="BA31" s="232">
        <f t="shared" si="3"/>
        <v>0</v>
      </c>
      <c r="BB31" s="232">
        <f t="shared" si="4"/>
        <v>0</v>
      </c>
      <c r="BC31" s="232">
        <f t="shared" si="5"/>
        <v>0</v>
      </c>
      <c r="BD31" s="232">
        <f t="shared" si="6"/>
        <v>0</v>
      </c>
      <c r="BE31" s="232">
        <f t="shared" si="7"/>
        <v>0</v>
      </c>
      <c r="CA31" s="259">
        <v>10</v>
      </c>
      <c r="CB31" s="259">
        <v>0</v>
      </c>
    </row>
    <row r="32" spans="1:80" ht="13" x14ac:dyDescent="0.3">
      <c r="A32" s="269"/>
      <c r="B32" s="270" t="s">
        <v>98</v>
      </c>
      <c r="C32" s="271" t="s">
        <v>130</v>
      </c>
      <c r="D32" s="272"/>
      <c r="E32" s="273"/>
      <c r="F32" s="274"/>
      <c r="G32" s="275">
        <f>SUM(G7:G31)</f>
        <v>0</v>
      </c>
      <c r="H32" s="276"/>
      <c r="I32" s="277">
        <f>SUM(I7:I31)</f>
        <v>0.22700000000000001</v>
      </c>
      <c r="J32" s="276"/>
      <c r="K32" s="277">
        <f>SUM(K7:K31)</f>
        <v>0</v>
      </c>
      <c r="O32" s="259">
        <v>4</v>
      </c>
      <c r="BA32" s="278">
        <f>SUM(BA7:BA31)</f>
        <v>0</v>
      </c>
      <c r="BB32" s="278">
        <f>SUM(BB7:BB31)</f>
        <v>0</v>
      </c>
      <c r="BC32" s="278">
        <f>SUM(BC7:BC31)</f>
        <v>0</v>
      </c>
      <c r="BD32" s="278">
        <f>SUM(BD7:BD31)</f>
        <v>0</v>
      </c>
      <c r="BE32" s="278">
        <f>SUM(BE7:BE31)</f>
        <v>0</v>
      </c>
    </row>
    <row r="33" spans="5:5" x14ac:dyDescent="0.25">
      <c r="E33" s="232"/>
    </row>
    <row r="34" spans="5:5" x14ac:dyDescent="0.25">
      <c r="E34" s="232"/>
    </row>
    <row r="35" spans="5:5" x14ac:dyDescent="0.25">
      <c r="E35" s="232"/>
    </row>
    <row r="36" spans="5:5" x14ac:dyDescent="0.25">
      <c r="E36" s="232"/>
    </row>
    <row r="37" spans="5:5" x14ac:dyDescent="0.25">
      <c r="E37" s="232"/>
    </row>
    <row r="38" spans="5:5" x14ac:dyDescent="0.25">
      <c r="E38" s="232"/>
    </row>
    <row r="39" spans="5:5" x14ac:dyDescent="0.25">
      <c r="E39" s="232"/>
    </row>
    <row r="40" spans="5:5" x14ac:dyDescent="0.25">
      <c r="E40" s="232"/>
    </row>
    <row r="41" spans="5:5" x14ac:dyDescent="0.25">
      <c r="E41" s="232"/>
    </row>
    <row r="42" spans="5:5" x14ac:dyDescent="0.25">
      <c r="E42" s="232"/>
    </row>
    <row r="43" spans="5:5" x14ac:dyDescent="0.25">
      <c r="E43" s="232"/>
    </row>
    <row r="44" spans="5:5" x14ac:dyDescent="0.25">
      <c r="E44" s="232"/>
    </row>
    <row r="45" spans="5:5" x14ac:dyDescent="0.25">
      <c r="E45" s="232"/>
    </row>
    <row r="46" spans="5:5" x14ac:dyDescent="0.25">
      <c r="E46" s="232"/>
    </row>
    <row r="47" spans="5:5" x14ac:dyDescent="0.25">
      <c r="E47" s="232"/>
    </row>
    <row r="48" spans="5:5" x14ac:dyDescent="0.25">
      <c r="E48" s="232"/>
    </row>
    <row r="49" spans="1:7" x14ac:dyDescent="0.25">
      <c r="E49" s="232"/>
    </row>
    <row r="50" spans="1:7" x14ac:dyDescent="0.25">
      <c r="E50" s="232"/>
    </row>
    <row r="51" spans="1:7" x14ac:dyDescent="0.25">
      <c r="E51" s="232"/>
    </row>
    <row r="52" spans="1:7" x14ac:dyDescent="0.25">
      <c r="E52" s="232"/>
    </row>
    <row r="53" spans="1:7" x14ac:dyDescent="0.25">
      <c r="E53" s="232"/>
    </row>
    <row r="54" spans="1:7" x14ac:dyDescent="0.25">
      <c r="E54" s="232"/>
    </row>
    <row r="55" spans="1:7" x14ac:dyDescent="0.25">
      <c r="E55" s="232"/>
    </row>
    <row r="56" spans="1:7" x14ac:dyDescent="0.25">
      <c r="A56" s="268"/>
      <c r="B56" s="268"/>
      <c r="C56" s="268"/>
      <c r="D56" s="268"/>
      <c r="E56" s="268"/>
      <c r="F56" s="268"/>
      <c r="G56" s="268"/>
    </row>
    <row r="57" spans="1:7" x14ac:dyDescent="0.25">
      <c r="A57" s="268"/>
      <c r="B57" s="268"/>
      <c r="C57" s="268"/>
      <c r="D57" s="268"/>
      <c r="E57" s="268"/>
      <c r="F57" s="268"/>
      <c r="G57" s="268"/>
    </row>
    <row r="58" spans="1:7" x14ac:dyDescent="0.25">
      <c r="A58" s="268"/>
      <c r="B58" s="268"/>
      <c r="C58" s="268"/>
      <c r="D58" s="268"/>
      <c r="E58" s="268"/>
      <c r="F58" s="268"/>
      <c r="G58" s="268"/>
    </row>
    <row r="59" spans="1:7" x14ac:dyDescent="0.25">
      <c r="A59" s="268"/>
      <c r="B59" s="268"/>
      <c r="C59" s="268"/>
      <c r="D59" s="268"/>
      <c r="E59" s="268"/>
      <c r="F59" s="268"/>
      <c r="G59" s="268"/>
    </row>
    <row r="60" spans="1:7" x14ac:dyDescent="0.25">
      <c r="E60" s="232"/>
    </row>
    <row r="61" spans="1:7" x14ac:dyDescent="0.25">
      <c r="E61" s="232"/>
    </row>
    <row r="62" spans="1:7" x14ac:dyDescent="0.25">
      <c r="E62" s="232"/>
    </row>
    <row r="63" spans="1:7" x14ac:dyDescent="0.25">
      <c r="E63" s="232"/>
    </row>
    <row r="64" spans="1:7" x14ac:dyDescent="0.25">
      <c r="E64" s="232"/>
    </row>
    <row r="65" spans="5:5" x14ac:dyDescent="0.25">
      <c r="E65" s="232"/>
    </row>
    <row r="66" spans="5:5" x14ac:dyDescent="0.25">
      <c r="E66" s="232"/>
    </row>
    <row r="67" spans="5:5" x14ac:dyDescent="0.25">
      <c r="E67" s="232"/>
    </row>
    <row r="68" spans="5:5" x14ac:dyDescent="0.25">
      <c r="E68" s="232"/>
    </row>
    <row r="69" spans="5:5" x14ac:dyDescent="0.25">
      <c r="E69" s="232"/>
    </row>
    <row r="70" spans="5:5" x14ac:dyDescent="0.25">
      <c r="E70" s="232"/>
    </row>
    <row r="71" spans="5:5" x14ac:dyDescent="0.25">
      <c r="E71" s="232"/>
    </row>
    <row r="72" spans="5:5" x14ac:dyDescent="0.25">
      <c r="E72" s="232"/>
    </row>
    <row r="73" spans="5:5" x14ac:dyDescent="0.25">
      <c r="E73" s="232"/>
    </row>
    <row r="74" spans="5:5" x14ac:dyDescent="0.25">
      <c r="E74" s="232"/>
    </row>
    <row r="75" spans="5:5" x14ac:dyDescent="0.25">
      <c r="E75" s="232"/>
    </row>
    <row r="76" spans="5:5" x14ac:dyDescent="0.25">
      <c r="E76" s="232"/>
    </row>
    <row r="77" spans="5:5" x14ac:dyDescent="0.25">
      <c r="E77" s="232"/>
    </row>
    <row r="78" spans="5:5" x14ac:dyDescent="0.25">
      <c r="E78" s="232"/>
    </row>
    <row r="79" spans="5:5" x14ac:dyDescent="0.25">
      <c r="E79" s="232"/>
    </row>
    <row r="80" spans="5:5" x14ac:dyDescent="0.25">
      <c r="E80" s="232"/>
    </row>
    <row r="81" spans="1:7" x14ac:dyDescent="0.25">
      <c r="E81" s="232"/>
    </row>
    <row r="82" spans="1:7" x14ac:dyDescent="0.25">
      <c r="E82" s="232"/>
    </row>
    <row r="83" spans="1:7" x14ac:dyDescent="0.25">
      <c r="E83" s="232"/>
    </row>
    <row r="84" spans="1:7" x14ac:dyDescent="0.25">
      <c r="E84" s="232"/>
    </row>
    <row r="85" spans="1:7" x14ac:dyDescent="0.25">
      <c r="E85" s="232"/>
    </row>
    <row r="86" spans="1:7" x14ac:dyDescent="0.25">
      <c r="E86" s="232"/>
    </row>
    <row r="87" spans="1:7" x14ac:dyDescent="0.25">
      <c r="E87" s="232"/>
    </row>
    <row r="88" spans="1:7" x14ac:dyDescent="0.25">
      <c r="E88" s="232"/>
    </row>
    <row r="89" spans="1:7" x14ac:dyDescent="0.25">
      <c r="E89" s="232"/>
    </row>
    <row r="90" spans="1:7" x14ac:dyDescent="0.25">
      <c r="E90" s="232"/>
    </row>
    <row r="91" spans="1:7" x14ac:dyDescent="0.25">
      <c r="A91" s="279"/>
      <c r="B91" s="279"/>
    </row>
    <row r="92" spans="1:7" ht="13" x14ac:dyDescent="0.3">
      <c r="A92" s="268"/>
      <c r="B92" s="268"/>
      <c r="C92" s="280"/>
      <c r="D92" s="280"/>
      <c r="E92" s="281"/>
      <c r="F92" s="280"/>
      <c r="G92" s="282"/>
    </row>
    <row r="93" spans="1:7" x14ac:dyDescent="0.25">
      <c r="A93" s="283"/>
      <c r="B93" s="283"/>
      <c r="C93" s="268"/>
      <c r="D93" s="268"/>
      <c r="E93" s="284"/>
      <c r="F93" s="268"/>
      <c r="G93" s="268"/>
    </row>
    <row r="94" spans="1:7" x14ac:dyDescent="0.25">
      <c r="A94" s="268"/>
      <c r="B94" s="268"/>
      <c r="C94" s="268"/>
      <c r="D94" s="268"/>
      <c r="E94" s="284"/>
      <c r="F94" s="268"/>
      <c r="G94" s="268"/>
    </row>
    <row r="95" spans="1:7" x14ac:dyDescent="0.25">
      <c r="A95" s="268"/>
      <c r="B95" s="268"/>
      <c r="C95" s="268"/>
      <c r="D95" s="268"/>
      <c r="E95" s="284"/>
      <c r="F95" s="268"/>
      <c r="G95" s="268"/>
    </row>
    <row r="96" spans="1:7" x14ac:dyDescent="0.25">
      <c r="A96" s="268"/>
      <c r="B96" s="268"/>
      <c r="C96" s="268"/>
      <c r="D96" s="268"/>
      <c r="E96" s="284"/>
      <c r="F96" s="268"/>
      <c r="G96" s="268"/>
    </row>
    <row r="97" spans="1:7" x14ac:dyDescent="0.25">
      <c r="A97" s="268"/>
      <c r="B97" s="268"/>
      <c r="C97" s="268"/>
      <c r="D97" s="268"/>
      <c r="E97" s="284"/>
      <c r="F97" s="268"/>
      <c r="G97" s="268"/>
    </row>
    <row r="98" spans="1:7" x14ac:dyDescent="0.25">
      <c r="A98" s="268"/>
      <c r="B98" s="268"/>
      <c r="C98" s="268"/>
      <c r="D98" s="268"/>
      <c r="E98" s="284"/>
      <c r="F98" s="268"/>
      <c r="G98" s="268"/>
    </row>
    <row r="99" spans="1:7" x14ac:dyDescent="0.25">
      <c r="A99" s="268"/>
      <c r="B99" s="268"/>
      <c r="C99" s="268"/>
      <c r="D99" s="268"/>
      <c r="E99" s="284"/>
      <c r="F99" s="268"/>
      <c r="G99" s="268"/>
    </row>
    <row r="100" spans="1:7" x14ac:dyDescent="0.25">
      <c r="A100" s="268"/>
      <c r="B100" s="268"/>
      <c r="C100" s="268"/>
      <c r="D100" s="268"/>
      <c r="E100" s="284"/>
      <c r="F100" s="268"/>
      <c r="G100" s="268"/>
    </row>
    <row r="101" spans="1:7" x14ac:dyDescent="0.25">
      <c r="A101" s="268"/>
      <c r="B101" s="268"/>
      <c r="C101" s="268"/>
      <c r="D101" s="268"/>
      <c r="E101" s="284"/>
      <c r="F101" s="268"/>
      <c r="G101" s="268"/>
    </row>
    <row r="102" spans="1:7" x14ac:dyDescent="0.25">
      <c r="A102" s="268"/>
      <c r="B102" s="268"/>
      <c r="C102" s="268"/>
      <c r="D102" s="268"/>
      <c r="E102" s="284"/>
      <c r="F102" s="268"/>
      <c r="G102" s="268"/>
    </row>
    <row r="103" spans="1:7" x14ac:dyDescent="0.25">
      <c r="A103" s="268"/>
      <c r="B103" s="268"/>
      <c r="C103" s="268"/>
      <c r="D103" s="268"/>
      <c r="E103" s="284"/>
      <c r="F103" s="268"/>
      <c r="G103" s="268"/>
    </row>
    <row r="104" spans="1:7" x14ac:dyDescent="0.25">
      <c r="A104" s="268"/>
      <c r="B104" s="268"/>
      <c r="C104" s="268"/>
      <c r="D104" s="268"/>
      <c r="E104" s="284"/>
      <c r="F104" s="268"/>
      <c r="G104" s="268"/>
    </row>
    <row r="105" spans="1:7" x14ac:dyDescent="0.25">
      <c r="A105" s="268"/>
      <c r="B105" s="268"/>
      <c r="C105" s="268"/>
      <c r="D105" s="268"/>
      <c r="E105" s="284"/>
      <c r="F105" s="268"/>
      <c r="G105" s="2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5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3">
      <c r="A2" s="95" t="s">
        <v>32</v>
      </c>
      <c r="B2" s="96"/>
      <c r="C2" s="97" t="s">
        <v>368</v>
      </c>
      <c r="D2" s="97" t="s">
        <v>369</v>
      </c>
      <c r="E2" s="98"/>
      <c r="F2" s="99" t="s">
        <v>33</v>
      </c>
      <c r="G2" s="100"/>
    </row>
    <row r="3" spans="1:57" ht="3" hidden="1" customHeight="1" x14ac:dyDescent="0.25">
      <c r="A3" s="101"/>
      <c r="B3" s="102"/>
      <c r="C3" s="103"/>
      <c r="D3" s="103"/>
      <c r="E3" s="104"/>
      <c r="F3" s="105"/>
      <c r="G3" s="106"/>
    </row>
    <row r="4" spans="1:57" ht="12" customHeight="1" x14ac:dyDescent="0.3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3" customHeight="1" x14ac:dyDescent="0.3">
      <c r="A5" s="109" t="s">
        <v>327</v>
      </c>
      <c r="B5" s="110"/>
      <c r="C5" s="111" t="s">
        <v>328</v>
      </c>
      <c r="D5" s="112"/>
      <c r="E5" s="110"/>
      <c r="F5" s="105" t="s">
        <v>36</v>
      </c>
      <c r="G5" s="106"/>
    </row>
    <row r="6" spans="1:57" ht="13" customHeight="1" x14ac:dyDescent="0.3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3" customHeight="1" x14ac:dyDescent="0.3">
      <c r="A7" s="116" t="s">
        <v>101</v>
      </c>
      <c r="B7" s="117"/>
      <c r="C7" s="118" t="s">
        <v>102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5">
      <c r="A8" s="121" t="s">
        <v>40</v>
      </c>
      <c r="B8" s="105"/>
      <c r="C8" s="306"/>
      <c r="D8" s="306"/>
      <c r="E8" s="307"/>
      <c r="F8" s="122" t="s">
        <v>41</v>
      </c>
      <c r="G8" s="123"/>
      <c r="H8" s="124"/>
      <c r="I8" s="125"/>
    </row>
    <row r="9" spans="1:57" x14ac:dyDescent="0.25">
      <c r="A9" s="121" t="s">
        <v>42</v>
      </c>
      <c r="B9" s="105"/>
      <c r="C9" s="306"/>
      <c r="D9" s="306"/>
      <c r="E9" s="307"/>
      <c r="F9" s="105"/>
      <c r="G9" s="126"/>
      <c r="H9" s="127"/>
    </row>
    <row r="10" spans="1:57" x14ac:dyDescent="0.25">
      <c r="A10" s="121" t="s">
        <v>43</v>
      </c>
      <c r="B10" s="105"/>
      <c r="C10" s="306"/>
      <c r="D10" s="306"/>
      <c r="E10" s="306"/>
      <c r="F10" s="128"/>
      <c r="G10" s="129"/>
      <c r="H10" s="130"/>
    </row>
    <row r="11" spans="1:57" ht="13.5" customHeight="1" x14ac:dyDescent="0.25">
      <c r="A11" s="121" t="s">
        <v>44</v>
      </c>
      <c r="B11" s="105"/>
      <c r="C11" s="306" t="s">
        <v>277</v>
      </c>
      <c r="D11" s="306"/>
      <c r="E11" s="306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5">
      <c r="A12" s="134" t="s">
        <v>46</v>
      </c>
      <c r="B12" s="102"/>
      <c r="C12" s="308"/>
      <c r="D12" s="308"/>
      <c r="E12" s="308"/>
      <c r="F12" s="135" t="s">
        <v>47</v>
      </c>
      <c r="G12" s="136"/>
      <c r="H12" s="127"/>
    </row>
    <row r="13" spans="1:57" ht="28.5" customHeight="1" thickBot="1" x14ac:dyDescent="0.3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3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6" customHeight="1" x14ac:dyDescent="0.25">
      <c r="A15" s="146"/>
      <c r="B15" s="147" t="s">
        <v>51</v>
      </c>
      <c r="C15" s="148">
        <f>'Napojení RK1 a RK2 souhrn'!E9</f>
        <v>0</v>
      </c>
      <c r="D15" s="149" t="str">
        <f>'Napojení RK1 a RK2 souhrn'!A14</f>
        <v>Ztížené výrobní podmínky</v>
      </c>
      <c r="E15" s="150"/>
      <c r="F15" s="151"/>
      <c r="G15" s="148">
        <f>'Napojení RK1 a RK2 souhrn'!I14</f>
        <v>0</v>
      </c>
    </row>
    <row r="16" spans="1:57" ht="16" customHeight="1" x14ac:dyDescent="0.25">
      <c r="A16" s="146" t="s">
        <v>52</v>
      </c>
      <c r="B16" s="147" t="s">
        <v>53</v>
      </c>
      <c r="C16" s="148">
        <f>'Napojení RK1 a RK2 souhrn'!F9</f>
        <v>0</v>
      </c>
      <c r="D16" s="101" t="str">
        <f>'Napojení RK1 a RK2 souhrn'!A15</f>
        <v>Oborová přirážka</v>
      </c>
      <c r="E16" s="152"/>
      <c r="F16" s="153"/>
      <c r="G16" s="148">
        <f>'Napojení RK1 a RK2 souhrn'!I15</f>
        <v>0</v>
      </c>
    </row>
    <row r="17" spans="1:7" ht="16" customHeight="1" x14ac:dyDescent="0.25">
      <c r="A17" s="146" t="s">
        <v>54</v>
      </c>
      <c r="B17" s="147" t="s">
        <v>55</v>
      </c>
      <c r="C17" s="148">
        <f>'Napojení RK1 a RK2 souhrn'!H9</f>
        <v>0</v>
      </c>
      <c r="D17" s="101" t="str">
        <f>'Napojení RK1 a RK2 souhrn'!A16</f>
        <v>Přesun stavebních kapacit</v>
      </c>
      <c r="E17" s="152"/>
      <c r="F17" s="153"/>
      <c r="G17" s="148">
        <f>'Napojení RK1 a RK2 souhrn'!I16</f>
        <v>0</v>
      </c>
    </row>
    <row r="18" spans="1:7" ht="16" customHeight="1" x14ac:dyDescent="0.25">
      <c r="A18" s="154" t="s">
        <v>56</v>
      </c>
      <c r="B18" s="155" t="s">
        <v>57</v>
      </c>
      <c r="C18" s="148">
        <f>'Napojení RK1 a RK2 souhrn'!G9</f>
        <v>0</v>
      </c>
      <c r="D18" s="101" t="str">
        <f>'Napojení RK1 a RK2 souhrn'!A17</f>
        <v>Mimostaveništní doprava</v>
      </c>
      <c r="E18" s="152"/>
      <c r="F18" s="153"/>
      <c r="G18" s="148">
        <f>'Napojení RK1 a RK2 souhrn'!I17</f>
        <v>0</v>
      </c>
    </row>
    <row r="19" spans="1:7" ht="16" customHeight="1" x14ac:dyDescent="0.25">
      <c r="A19" s="156" t="s">
        <v>58</v>
      </c>
      <c r="B19" s="147"/>
      <c r="C19" s="148">
        <f>SUM(C15:C18)</f>
        <v>0</v>
      </c>
      <c r="D19" s="101" t="str">
        <f>'Napojení RK1 a RK2 souhrn'!A18</f>
        <v>Zařízení staveniště</v>
      </c>
      <c r="E19" s="152"/>
      <c r="F19" s="153"/>
      <c r="G19" s="148">
        <f>'Napojení RK1 a RK2 souhrn'!I18</f>
        <v>0</v>
      </c>
    </row>
    <row r="20" spans="1:7" ht="16" customHeight="1" x14ac:dyDescent="0.25">
      <c r="A20" s="156"/>
      <c r="B20" s="147"/>
      <c r="C20" s="148"/>
      <c r="D20" s="101" t="str">
        <f>'Napojení RK1 a RK2 souhrn'!A19</f>
        <v>Provoz investora</v>
      </c>
      <c r="E20" s="152"/>
      <c r="F20" s="153"/>
      <c r="G20" s="148">
        <f>'Napojení RK1 a RK2 souhrn'!I19</f>
        <v>0</v>
      </c>
    </row>
    <row r="21" spans="1:7" ht="16" customHeight="1" x14ac:dyDescent="0.25">
      <c r="A21" s="156" t="s">
        <v>29</v>
      </c>
      <c r="B21" s="147"/>
      <c r="C21" s="148">
        <f>'Napojení RK1 a RK2 souhrn'!I9</f>
        <v>0</v>
      </c>
      <c r="D21" s="101" t="str">
        <f>'Napojení RK1 a RK2 souhrn'!A20</f>
        <v>Kompletační činnost (IČD)</v>
      </c>
      <c r="E21" s="152"/>
      <c r="F21" s="153"/>
      <c r="G21" s="148">
        <f>'Napojení RK1 a RK2 souhrn'!I20</f>
        <v>0</v>
      </c>
    </row>
    <row r="22" spans="1:7" ht="16" customHeight="1" x14ac:dyDescent="0.25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6" customHeight="1" thickBot="1" x14ac:dyDescent="0.3">
      <c r="A23" s="302" t="s">
        <v>61</v>
      </c>
      <c r="B23" s="303"/>
      <c r="C23" s="158">
        <f>C22+G23</f>
        <v>0</v>
      </c>
      <c r="D23" s="159" t="s">
        <v>62</v>
      </c>
      <c r="E23" s="160"/>
      <c r="F23" s="161"/>
      <c r="G23" s="148">
        <f>'Napojení RK1 a RK2 souhrn'!H22</f>
        <v>0</v>
      </c>
    </row>
    <row r="24" spans="1:7" ht="13" x14ac:dyDescent="0.3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5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5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5">
      <c r="A27" s="157"/>
      <c r="B27" s="171"/>
      <c r="C27" s="167"/>
      <c r="D27" s="127"/>
      <c r="F27" s="168"/>
      <c r="G27" s="169"/>
    </row>
    <row r="28" spans="1:7" x14ac:dyDescent="0.25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5">
      <c r="A29" s="157"/>
      <c r="B29" s="127"/>
      <c r="C29" s="173"/>
      <c r="D29" s="174"/>
      <c r="E29" s="173"/>
      <c r="F29" s="127"/>
      <c r="G29" s="169"/>
    </row>
    <row r="30" spans="1:7" x14ac:dyDescent="0.25">
      <c r="A30" s="175" t="s">
        <v>11</v>
      </c>
      <c r="B30" s="176"/>
      <c r="C30" s="177">
        <v>21</v>
      </c>
      <c r="D30" s="176" t="s">
        <v>70</v>
      </c>
      <c r="E30" s="178"/>
      <c r="F30" s="304">
        <f>C23-F32</f>
        <v>0</v>
      </c>
      <c r="G30" s="305"/>
    </row>
    <row r="31" spans="1:7" x14ac:dyDescent="0.25">
      <c r="A31" s="175" t="s">
        <v>71</v>
      </c>
      <c r="B31" s="176"/>
      <c r="C31" s="177">
        <f>C30</f>
        <v>21</v>
      </c>
      <c r="D31" s="176" t="s">
        <v>72</v>
      </c>
      <c r="E31" s="178"/>
      <c r="F31" s="304">
        <f>ROUND(PRODUCT(F30,C31/100),0)</f>
        <v>0</v>
      </c>
      <c r="G31" s="305"/>
    </row>
    <row r="32" spans="1:7" x14ac:dyDescent="0.25">
      <c r="A32" s="175" t="s">
        <v>11</v>
      </c>
      <c r="B32" s="176"/>
      <c r="C32" s="177">
        <v>0</v>
      </c>
      <c r="D32" s="176" t="s">
        <v>72</v>
      </c>
      <c r="E32" s="178"/>
      <c r="F32" s="304">
        <v>0</v>
      </c>
      <c r="G32" s="305"/>
    </row>
    <row r="33" spans="1:8" x14ac:dyDescent="0.25">
      <c r="A33" s="175" t="s">
        <v>71</v>
      </c>
      <c r="B33" s="179"/>
      <c r="C33" s="180">
        <f>C32</f>
        <v>0</v>
      </c>
      <c r="D33" s="176" t="s">
        <v>72</v>
      </c>
      <c r="E33" s="153"/>
      <c r="F33" s="304">
        <f>ROUND(PRODUCT(F32,C33/100),0)</f>
        <v>0</v>
      </c>
      <c r="G33" s="305"/>
    </row>
    <row r="34" spans="1:8" s="184" customFormat="1" ht="19.5" customHeight="1" thickBot="1" x14ac:dyDescent="0.4">
      <c r="A34" s="181" t="s">
        <v>73</v>
      </c>
      <c r="B34" s="182"/>
      <c r="C34" s="182"/>
      <c r="D34" s="182"/>
      <c r="E34" s="183"/>
      <c r="F34" s="299">
        <f>ROUND(SUM(F30:F33),0)</f>
        <v>0</v>
      </c>
      <c r="G34" s="300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01"/>
      <c r="C37" s="301"/>
      <c r="D37" s="301"/>
      <c r="E37" s="301"/>
      <c r="F37" s="301"/>
      <c r="G37" s="301"/>
      <c r="H37" s="1" t="s">
        <v>1</v>
      </c>
    </row>
    <row r="38" spans="1:8" ht="12.75" customHeight="1" x14ac:dyDescent="0.25">
      <c r="A38" s="185"/>
      <c r="B38" s="301"/>
      <c r="C38" s="301"/>
      <c r="D38" s="301"/>
      <c r="E38" s="301"/>
      <c r="F38" s="301"/>
      <c r="G38" s="301"/>
      <c r="H38" s="1" t="s">
        <v>1</v>
      </c>
    </row>
    <row r="39" spans="1:8" x14ac:dyDescent="0.25">
      <c r="A39" s="185"/>
      <c r="B39" s="301"/>
      <c r="C39" s="301"/>
      <c r="D39" s="301"/>
      <c r="E39" s="301"/>
      <c r="F39" s="301"/>
      <c r="G39" s="301"/>
      <c r="H39" s="1" t="s">
        <v>1</v>
      </c>
    </row>
    <row r="40" spans="1:8" x14ac:dyDescent="0.25">
      <c r="A40" s="185"/>
      <c r="B40" s="301"/>
      <c r="C40" s="301"/>
      <c r="D40" s="301"/>
      <c r="E40" s="301"/>
      <c r="F40" s="301"/>
      <c r="G40" s="301"/>
      <c r="H40" s="1" t="s">
        <v>1</v>
      </c>
    </row>
    <row r="41" spans="1:8" x14ac:dyDescent="0.25">
      <c r="A41" s="185"/>
      <c r="B41" s="301"/>
      <c r="C41" s="301"/>
      <c r="D41" s="301"/>
      <c r="E41" s="301"/>
      <c r="F41" s="301"/>
      <c r="G41" s="301"/>
      <c r="H41" s="1" t="s">
        <v>1</v>
      </c>
    </row>
    <row r="42" spans="1:8" x14ac:dyDescent="0.25">
      <c r="A42" s="185"/>
      <c r="B42" s="301"/>
      <c r="C42" s="301"/>
      <c r="D42" s="301"/>
      <c r="E42" s="301"/>
      <c r="F42" s="301"/>
      <c r="G42" s="301"/>
      <c r="H42" s="1" t="s">
        <v>1</v>
      </c>
    </row>
    <row r="43" spans="1:8" x14ac:dyDescent="0.25">
      <c r="A43" s="185"/>
      <c r="B43" s="301"/>
      <c r="C43" s="301"/>
      <c r="D43" s="301"/>
      <c r="E43" s="301"/>
      <c r="F43" s="301"/>
      <c r="G43" s="301"/>
      <c r="H43" s="1" t="s">
        <v>1</v>
      </c>
    </row>
    <row r="44" spans="1:8" ht="12.75" customHeight="1" x14ac:dyDescent="0.25">
      <c r="A44" s="185"/>
      <c r="B44" s="301"/>
      <c r="C44" s="301"/>
      <c r="D44" s="301"/>
      <c r="E44" s="301"/>
      <c r="F44" s="301"/>
      <c r="G44" s="301"/>
      <c r="H44" s="1" t="s">
        <v>1</v>
      </c>
    </row>
    <row r="45" spans="1:8" ht="12.75" customHeight="1" x14ac:dyDescent="0.25">
      <c r="A45" s="185"/>
      <c r="B45" s="301"/>
      <c r="C45" s="301"/>
      <c r="D45" s="301"/>
      <c r="E45" s="301"/>
      <c r="F45" s="301"/>
      <c r="G45" s="301"/>
      <c r="H45" s="1" t="s">
        <v>1</v>
      </c>
    </row>
    <row r="46" spans="1:8" x14ac:dyDescent="0.25">
      <c r="B46" s="298"/>
      <c r="C46" s="298"/>
      <c r="D46" s="298"/>
      <c r="E46" s="298"/>
      <c r="F46" s="298"/>
      <c r="G46" s="298"/>
    </row>
    <row r="47" spans="1:8" x14ac:dyDescent="0.25">
      <c r="B47" s="298"/>
      <c r="C47" s="298"/>
      <c r="D47" s="298"/>
      <c r="E47" s="298"/>
      <c r="F47" s="298"/>
      <c r="G47" s="298"/>
    </row>
    <row r="48" spans="1:8" x14ac:dyDescent="0.25">
      <c r="B48" s="298"/>
      <c r="C48" s="298"/>
      <c r="D48" s="298"/>
      <c r="E48" s="298"/>
      <c r="F48" s="298"/>
      <c r="G48" s="298"/>
    </row>
    <row r="49" spans="2:7" x14ac:dyDescent="0.25">
      <c r="B49" s="298"/>
      <c r="C49" s="298"/>
      <c r="D49" s="298"/>
      <c r="E49" s="298"/>
      <c r="F49" s="298"/>
      <c r="G49" s="298"/>
    </row>
    <row r="50" spans="2:7" x14ac:dyDescent="0.25">
      <c r="B50" s="298"/>
      <c r="C50" s="298"/>
      <c r="D50" s="298"/>
      <c r="E50" s="298"/>
      <c r="F50" s="298"/>
      <c r="G50" s="298"/>
    </row>
    <row r="51" spans="2:7" x14ac:dyDescent="0.25">
      <c r="B51" s="298"/>
      <c r="C51" s="298"/>
      <c r="D51" s="298"/>
      <c r="E51" s="298"/>
      <c r="F51" s="298"/>
      <c r="G51" s="298"/>
    </row>
  </sheetData>
  <mergeCells count="18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B49:G49"/>
    <mergeCell ref="B50:G50"/>
    <mergeCell ref="B51:G51"/>
    <mergeCell ref="F34:G34"/>
    <mergeCell ref="B37:G45"/>
    <mergeCell ref="B46:G46"/>
    <mergeCell ref="B47:G47"/>
    <mergeCell ref="B48:G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5"/>
  <dimension ref="A1:BE73"/>
  <sheetViews>
    <sheetView workbookViewId="0">
      <selection sqref="A1:B1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57" ht="13.5" thickTop="1" x14ac:dyDescent="0.3">
      <c r="A1" s="309" t="s">
        <v>2</v>
      </c>
      <c r="B1" s="310"/>
      <c r="C1" s="186" t="s">
        <v>103</v>
      </c>
      <c r="D1" s="187"/>
      <c r="E1" s="188"/>
      <c r="F1" s="187"/>
      <c r="G1" s="189" t="s">
        <v>75</v>
      </c>
      <c r="H1" s="190" t="s">
        <v>368</v>
      </c>
      <c r="I1" s="191"/>
    </row>
    <row r="2" spans="1:57" ht="13.5" thickBot="1" x14ac:dyDescent="0.35">
      <c r="A2" s="311" t="s">
        <v>76</v>
      </c>
      <c r="B2" s="312"/>
      <c r="C2" s="192" t="s">
        <v>329</v>
      </c>
      <c r="D2" s="193"/>
      <c r="E2" s="194"/>
      <c r="F2" s="193"/>
      <c r="G2" s="313" t="s">
        <v>369</v>
      </c>
      <c r="H2" s="314"/>
      <c r="I2" s="315"/>
    </row>
    <row r="3" spans="1:57" ht="13" thickTop="1" x14ac:dyDescent="0.25">
      <c r="F3" s="127"/>
    </row>
    <row r="4" spans="1:57" ht="19.5" customHeight="1" x14ac:dyDescent="0.4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" thickBot="1" x14ac:dyDescent="0.3"/>
    <row r="6" spans="1:57" s="127" customFormat="1" ht="13.5" thickBot="1" x14ac:dyDescent="0.3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x14ac:dyDescent="0.25">
      <c r="A7" s="285" t="str">
        <f>'Napojení RK1 a RK2 položky'!B7</f>
        <v>M21</v>
      </c>
      <c r="B7" s="62" t="str">
        <f>'Napojení RK1 a RK2 položky'!C7</f>
        <v>Elektromontáže</v>
      </c>
      <c r="D7" s="204"/>
      <c r="E7" s="286">
        <f>'Napojení RK1 a RK2 položky'!BA10</f>
        <v>0</v>
      </c>
      <c r="F7" s="287">
        <f>'Napojení RK1 a RK2 položky'!BB10</f>
        <v>0</v>
      </c>
      <c r="G7" s="287">
        <f>'Napojení RK1 a RK2 položky'!BC10</f>
        <v>0</v>
      </c>
      <c r="H7" s="287">
        <f>'Napojení RK1 a RK2 položky'!BD10</f>
        <v>0</v>
      </c>
      <c r="I7" s="288">
        <f>'Napojení RK1 a RK2 položky'!BE10</f>
        <v>0</v>
      </c>
    </row>
    <row r="8" spans="1:57" s="127" customFormat="1" ht="13" thickBot="1" x14ac:dyDescent="0.3">
      <c r="A8" s="285" t="str">
        <f>'Napojení RK1 a RK2 položky'!B11</f>
        <v>M46</v>
      </c>
      <c r="B8" s="62" t="str">
        <f>'Napojení RK1 a RK2 položky'!C11</f>
        <v>Zemní práce při montážích</v>
      </c>
      <c r="D8" s="204"/>
      <c r="E8" s="286">
        <f>'Napojení RK1 a RK2 položky'!BA16</f>
        <v>0</v>
      </c>
      <c r="F8" s="287">
        <f>'Napojení RK1 a RK2 položky'!BB16</f>
        <v>0</v>
      </c>
      <c r="G8" s="287">
        <f>'Napojení RK1 a RK2 položky'!BC16</f>
        <v>0</v>
      </c>
      <c r="H8" s="287">
        <f>'Napojení RK1 a RK2 položky'!BD16</f>
        <v>0</v>
      </c>
      <c r="I8" s="288">
        <f>'Napojení RK1 a RK2 položky'!BE16</f>
        <v>0</v>
      </c>
    </row>
    <row r="9" spans="1:57" s="14" customFormat="1" ht="13.5" thickBot="1" x14ac:dyDescent="0.35">
      <c r="A9" s="205"/>
      <c r="B9" s="206" t="s">
        <v>79</v>
      </c>
      <c r="C9" s="206"/>
      <c r="D9" s="207"/>
      <c r="E9" s="208">
        <f>SUM(E7:E8)</f>
        <v>0</v>
      </c>
      <c r="F9" s="209">
        <f>SUM(F7:F8)</f>
        <v>0</v>
      </c>
      <c r="G9" s="209">
        <f>SUM(G7:G8)</f>
        <v>0</v>
      </c>
      <c r="H9" s="209">
        <f>SUM(H7:H8)</f>
        <v>0</v>
      </c>
      <c r="I9" s="210">
        <f>SUM(I7:I8)</f>
        <v>0</v>
      </c>
    </row>
    <row r="10" spans="1:57" x14ac:dyDescent="0.25">
      <c r="A10" s="127"/>
      <c r="B10" s="127"/>
      <c r="C10" s="127"/>
      <c r="D10" s="127"/>
      <c r="E10" s="127"/>
      <c r="F10" s="127"/>
      <c r="G10" s="127"/>
      <c r="H10" s="127"/>
      <c r="I10" s="127"/>
    </row>
    <row r="11" spans="1:57" ht="19.5" customHeight="1" x14ac:dyDescent="0.4">
      <c r="A11" s="196" t="s">
        <v>80</v>
      </c>
      <c r="B11" s="196"/>
      <c r="C11" s="196"/>
      <c r="D11" s="196"/>
      <c r="E11" s="196"/>
      <c r="F11" s="196"/>
      <c r="G11" s="211"/>
      <c r="H11" s="196"/>
      <c r="I11" s="196"/>
      <c r="BA11" s="133"/>
      <c r="BB11" s="133"/>
      <c r="BC11" s="133"/>
      <c r="BD11" s="133"/>
      <c r="BE11" s="133"/>
    </row>
    <row r="12" spans="1:57" ht="13" thickBot="1" x14ac:dyDescent="0.3"/>
    <row r="13" spans="1:57" ht="13" x14ac:dyDescent="0.3">
      <c r="A13" s="162" t="s">
        <v>81</v>
      </c>
      <c r="B13" s="163"/>
      <c r="C13" s="163"/>
      <c r="D13" s="212"/>
      <c r="E13" s="213" t="s">
        <v>82</v>
      </c>
      <c r="F13" s="214" t="s">
        <v>12</v>
      </c>
      <c r="G13" s="215" t="s">
        <v>83</v>
      </c>
      <c r="H13" s="216"/>
      <c r="I13" s="217" t="s">
        <v>82</v>
      </c>
    </row>
    <row r="14" spans="1:57" x14ac:dyDescent="0.25">
      <c r="A14" s="156" t="s">
        <v>269</v>
      </c>
      <c r="B14" s="147"/>
      <c r="C14" s="147"/>
      <c r="D14" s="218"/>
      <c r="E14" s="219"/>
      <c r="F14" s="220"/>
      <c r="G14" s="221">
        <v>0</v>
      </c>
      <c r="H14" s="222"/>
      <c r="I14" s="223">
        <f t="shared" ref="I14:I21" si="0">E14+F14*G14/100</f>
        <v>0</v>
      </c>
      <c r="BA14" s="1">
        <v>0</v>
      </c>
    </row>
    <row r="15" spans="1:57" x14ac:dyDescent="0.25">
      <c r="A15" s="156" t="s">
        <v>270</v>
      </c>
      <c r="B15" s="147"/>
      <c r="C15" s="147"/>
      <c r="D15" s="218"/>
      <c r="E15" s="219"/>
      <c r="F15" s="220"/>
      <c r="G15" s="221">
        <v>0</v>
      </c>
      <c r="H15" s="222"/>
      <c r="I15" s="223">
        <f t="shared" si="0"/>
        <v>0</v>
      </c>
      <c r="BA15" s="1">
        <v>0</v>
      </c>
    </row>
    <row r="16" spans="1:57" x14ac:dyDescent="0.25">
      <c r="A16" s="156" t="s">
        <v>271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si="0"/>
        <v>0</v>
      </c>
      <c r="BA16" s="1">
        <v>2</v>
      </c>
    </row>
    <row r="17" spans="1:53" x14ac:dyDescent="0.25">
      <c r="A17" s="156" t="s">
        <v>272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6</v>
      </c>
    </row>
    <row r="18" spans="1:53" x14ac:dyDescent="0.25">
      <c r="A18" s="156" t="s">
        <v>273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2</v>
      </c>
    </row>
    <row r="19" spans="1:53" x14ac:dyDescent="0.25">
      <c r="A19" s="156" t="s">
        <v>274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1</v>
      </c>
    </row>
    <row r="20" spans="1:53" x14ac:dyDescent="0.25">
      <c r="A20" s="156" t="s">
        <v>275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x14ac:dyDescent="0.25">
      <c r="A21" s="156" t="s">
        <v>276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2</v>
      </c>
    </row>
    <row r="22" spans="1:53" ht="13.5" thickBot="1" x14ac:dyDescent="0.35">
      <c r="A22" s="224"/>
      <c r="B22" s="225" t="s">
        <v>84</v>
      </c>
      <c r="C22" s="226"/>
      <c r="D22" s="227"/>
      <c r="E22" s="228"/>
      <c r="F22" s="229"/>
      <c r="G22" s="229"/>
      <c r="H22" s="316">
        <f>SUM(I14:I21)</f>
        <v>0</v>
      </c>
      <c r="I22" s="317"/>
    </row>
    <row r="24" spans="1:53" ht="13" x14ac:dyDescent="0.3">
      <c r="B24" s="14"/>
      <c r="F24" s="230"/>
      <c r="G24" s="231"/>
      <c r="H24" s="231"/>
      <c r="I24" s="46"/>
    </row>
    <row r="25" spans="1:53" x14ac:dyDescent="0.25">
      <c r="F25" s="230"/>
      <c r="G25" s="231"/>
      <c r="H25" s="231"/>
      <c r="I25" s="46"/>
    </row>
    <row r="26" spans="1:53" x14ac:dyDescent="0.25">
      <c r="F26" s="230"/>
      <c r="G26" s="231"/>
      <c r="H26" s="231"/>
      <c r="I26" s="46"/>
    </row>
    <row r="27" spans="1:53" x14ac:dyDescent="0.25">
      <c r="F27" s="230"/>
      <c r="G27" s="231"/>
      <c r="H27" s="231"/>
      <c r="I27" s="46"/>
    </row>
    <row r="28" spans="1:53" x14ac:dyDescent="0.25">
      <c r="F28" s="230"/>
      <c r="G28" s="231"/>
      <c r="H28" s="231"/>
      <c r="I28" s="46"/>
    </row>
    <row r="29" spans="1:53" x14ac:dyDescent="0.25">
      <c r="F29" s="230"/>
      <c r="G29" s="231"/>
      <c r="H29" s="231"/>
      <c r="I29" s="46"/>
    </row>
    <row r="30" spans="1:53" x14ac:dyDescent="0.25">
      <c r="F30" s="230"/>
      <c r="G30" s="231"/>
      <c r="H30" s="231"/>
      <c r="I30" s="46"/>
    </row>
    <row r="31" spans="1:53" x14ac:dyDescent="0.25">
      <c r="F31" s="230"/>
      <c r="G31" s="231"/>
      <c r="H31" s="231"/>
      <c r="I31" s="46"/>
    </row>
    <row r="32" spans="1:53" x14ac:dyDescent="0.25">
      <c r="F32" s="230"/>
      <c r="G32" s="231"/>
      <c r="H32" s="231"/>
      <c r="I32" s="46"/>
    </row>
    <row r="33" spans="6:9" x14ac:dyDescent="0.25">
      <c r="F33" s="230"/>
      <c r="G33" s="231"/>
      <c r="H33" s="231"/>
      <c r="I33" s="46"/>
    </row>
    <row r="34" spans="6:9" x14ac:dyDescent="0.25">
      <c r="F34" s="230"/>
      <c r="G34" s="231"/>
      <c r="H34" s="231"/>
      <c r="I34" s="46"/>
    </row>
    <row r="35" spans="6:9" x14ac:dyDescent="0.25">
      <c r="F35" s="230"/>
      <c r="G35" s="231"/>
      <c r="H35" s="231"/>
      <c r="I35" s="46"/>
    </row>
    <row r="36" spans="6:9" x14ac:dyDescent="0.25">
      <c r="F36" s="230"/>
      <c r="G36" s="231"/>
      <c r="H36" s="231"/>
      <c r="I36" s="46"/>
    </row>
    <row r="37" spans="6:9" x14ac:dyDescent="0.25">
      <c r="F37" s="230"/>
      <c r="G37" s="231"/>
      <c r="H37" s="231"/>
      <c r="I37" s="46"/>
    </row>
    <row r="38" spans="6:9" x14ac:dyDescent="0.25">
      <c r="F38" s="230"/>
      <c r="G38" s="231"/>
      <c r="H38" s="231"/>
      <c r="I38" s="46"/>
    </row>
    <row r="39" spans="6:9" x14ac:dyDescent="0.25">
      <c r="F39" s="230"/>
      <c r="G39" s="231"/>
      <c r="H39" s="231"/>
      <c r="I39" s="46"/>
    </row>
    <row r="40" spans="6:9" x14ac:dyDescent="0.25">
      <c r="F40" s="230"/>
      <c r="G40" s="231"/>
      <c r="H40" s="231"/>
      <c r="I40" s="46"/>
    </row>
    <row r="41" spans="6:9" x14ac:dyDescent="0.25">
      <c r="F41" s="230"/>
      <c r="G41" s="231"/>
      <c r="H41" s="231"/>
      <c r="I41" s="46"/>
    </row>
    <row r="42" spans="6:9" x14ac:dyDescent="0.25">
      <c r="F42" s="230"/>
      <c r="G42" s="231"/>
      <c r="H42" s="231"/>
      <c r="I42" s="46"/>
    </row>
    <row r="43" spans="6:9" x14ac:dyDescent="0.25">
      <c r="F43" s="230"/>
      <c r="G43" s="231"/>
      <c r="H43" s="231"/>
      <c r="I43" s="46"/>
    </row>
    <row r="44" spans="6:9" x14ac:dyDescent="0.25">
      <c r="F44" s="230"/>
      <c r="G44" s="231"/>
      <c r="H44" s="231"/>
      <c r="I44" s="46"/>
    </row>
    <row r="45" spans="6:9" x14ac:dyDescent="0.25">
      <c r="F45" s="230"/>
      <c r="G45" s="231"/>
      <c r="H45" s="231"/>
      <c r="I45" s="46"/>
    </row>
    <row r="46" spans="6:9" x14ac:dyDescent="0.25">
      <c r="F46" s="230"/>
      <c r="G46" s="231"/>
      <c r="H46" s="231"/>
      <c r="I46" s="46"/>
    </row>
    <row r="47" spans="6:9" x14ac:dyDescent="0.25">
      <c r="F47" s="230"/>
      <c r="G47" s="231"/>
      <c r="H47" s="231"/>
      <c r="I47" s="46"/>
    </row>
    <row r="48" spans="6:9" x14ac:dyDescent="0.25">
      <c r="F48" s="230"/>
      <c r="G48" s="231"/>
      <c r="H48" s="231"/>
      <c r="I48" s="46"/>
    </row>
    <row r="49" spans="6:9" x14ac:dyDescent="0.25">
      <c r="F49" s="230"/>
      <c r="G49" s="231"/>
      <c r="H49" s="231"/>
      <c r="I49" s="46"/>
    </row>
    <row r="50" spans="6:9" x14ac:dyDescent="0.25">
      <c r="F50" s="230"/>
      <c r="G50" s="231"/>
      <c r="H50" s="231"/>
      <c r="I50" s="46"/>
    </row>
    <row r="51" spans="6:9" x14ac:dyDescent="0.25">
      <c r="F51" s="230"/>
      <c r="G51" s="231"/>
      <c r="H51" s="231"/>
      <c r="I51" s="46"/>
    </row>
    <row r="52" spans="6:9" x14ac:dyDescent="0.25">
      <c r="F52" s="230"/>
      <c r="G52" s="231"/>
      <c r="H52" s="231"/>
      <c r="I52" s="46"/>
    </row>
    <row r="53" spans="6:9" x14ac:dyDescent="0.25">
      <c r="F53" s="230"/>
      <c r="G53" s="231"/>
      <c r="H53" s="231"/>
      <c r="I53" s="46"/>
    </row>
    <row r="54" spans="6:9" x14ac:dyDescent="0.25">
      <c r="F54" s="230"/>
      <c r="G54" s="231"/>
      <c r="H54" s="231"/>
      <c r="I54" s="46"/>
    </row>
    <row r="55" spans="6:9" x14ac:dyDescent="0.25">
      <c r="F55" s="230"/>
      <c r="G55" s="231"/>
      <c r="H55" s="231"/>
      <c r="I55" s="46"/>
    </row>
    <row r="56" spans="6:9" x14ac:dyDescent="0.25">
      <c r="F56" s="230"/>
      <c r="G56" s="231"/>
      <c r="H56" s="231"/>
      <c r="I56" s="46"/>
    </row>
    <row r="57" spans="6:9" x14ac:dyDescent="0.25">
      <c r="F57" s="230"/>
      <c r="G57" s="231"/>
      <c r="H57" s="231"/>
      <c r="I57" s="46"/>
    </row>
    <row r="58" spans="6:9" x14ac:dyDescent="0.25">
      <c r="F58" s="230"/>
      <c r="G58" s="231"/>
      <c r="H58" s="231"/>
      <c r="I58" s="46"/>
    </row>
    <row r="59" spans="6:9" x14ac:dyDescent="0.25">
      <c r="F59" s="230"/>
      <c r="G59" s="231"/>
      <c r="H59" s="231"/>
      <c r="I59" s="46"/>
    </row>
    <row r="60" spans="6:9" x14ac:dyDescent="0.25">
      <c r="F60" s="230"/>
      <c r="G60" s="231"/>
      <c r="H60" s="231"/>
      <c r="I60" s="46"/>
    </row>
    <row r="61" spans="6:9" x14ac:dyDescent="0.25">
      <c r="F61" s="230"/>
      <c r="G61" s="231"/>
      <c r="H61" s="231"/>
      <c r="I61" s="46"/>
    </row>
    <row r="62" spans="6:9" x14ac:dyDescent="0.25">
      <c r="F62" s="230"/>
      <c r="G62" s="231"/>
      <c r="H62" s="231"/>
      <c r="I62" s="46"/>
    </row>
    <row r="63" spans="6:9" x14ac:dyDescent="0.25">
      <c r="F63" s="230"/>
      <c r="G63" s="231"/>
      <c r="H63" s="231"/>
      <c r="I63" s="46"/>
    </row>
    <row r="64" spans="6:9" x14ac:dyDescent="0.25">
      <c r="F64" s="230"/>
      <c r="G64" s="231"/>
      <c r="H64" s="231"/>
      <c r="I64" s="46"/>
    </row>
    <row r="65" spans="6:9" x14ac:dyDescent="0.25">
      <c r="F65" s="230"/>
      <c r="G65" s="231"/>
      <c r="H65" s="231"/>
      <c r="I65" s="46"/>
    </row>
    <row r="66" spans="6:9" x14ac:dyDescent="0.25">
      <c r="F66" s="230"/>
      <c r="G66" s="231"/>
      <c r="H66" s="231"/>
      <c r="I66" s="46"/>
    </row>
    <row r="67" spans="6:9" x14ac:dyDescent="0.25">
      <c r="F67" s="230"/>
      <c r="G67" s="231"/>
      <c r="H67" s="231"/>
      <c r="I67" s="46"/>
    </row>
    <row r="68" spans="6:9" x14ac:dyDescent="0.25">
      <c r="F68" s="230"/>
      <c r="G68" s="231"/>
      <c r="H68" s="231"/>
      <c r="I68" s="46"/>
    </row>
    <row r="69" spans="6:9" x14ac:dyDescent="0.25">
      <c r="F69" s="230"/>
      <c r="G69" s="231"/>
      <c r="H69" s="231"/>
      <c r="I69" s="46"/>
    </row>
    <row r="70" spans="6:9" x14ac:dyDescent="0.25">
      <c r="F70" s="230"/>
      <c r="G70" s="231"/>
      <c r="H70" s="231"/>
      <c r="I70" s="46"/>
    </row>
    <row r="71" spans="6:9" x14ac:dyDescent="0.25">
      <c r="F71" s="230"/>
      <c r="G71" s="231"/>
      <c r="H71" s="231"/>
      <c r="I71" s="46"/>
    </row>
    <row r="72" spans="6:9" x14ac:dyDescent="0.25">
      <c r="F72" s="230"/>
      <c r="G72" s="231"/>
      <c r="H72" s="231"/>
      <c r="I72" s="46"/>
    </row>
    <row r="73" spans="6:9" x14ac:dyDescent="0.25">
      <c r="F73" s="230"/>
      <c r="G73" s="231"/>
      <c r="H73" s="231"/>
      <c r="I73" s="46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6"/>
  <dimension ref="A1:CB89"/>
  <sheetViews>
    <sheetView showGridLines="0" showZeros="0" zoomScaleNormal="100" zoomScaleSheetLayoutView="100" workbookViewId="0">
      <selection activeCell="J1" sqref="J1:J65536 K1:K65536"/>
    </sheetView>
  </sheetViews>
  <sheetFormatPr defaultColWidth="9.1796875" defaultRowHeight="12.5" x14ac:dyDescent="0.25"/>
  <cols>
    <col min="1" max="1" width="4.453125" style="232" customWidth="1"/>
    <col min="2" max="2" width="11.54296875" style="232" customWidth="1"/>
    <col min="3" max="3" width="40.453125" style="232" customWidth="1"/>
    <col min="4" max="4" width="5.54296875" style="232" customWidth="1"/>
    <col min="5" max="5" width="8.54296875" style="242" customWidth="1"/>
    <col min="6" max="6" width="9.81640625" style="232" customWidth="1"/>
    <col min="7" max="7" width="13.81640625" style="232" customWidth="1"/>
    <col min="8" max="8" width="11.7265625" style="232" hidden="1" customWidth="1"/>
    <col min="9" max="9" width="11.54296875" style="232" hidden="1" customWidth="1"/>
    <col min="10" max="10" width="11" style="232" hidden="1" customWidth="1"/>
    <col min="11" max="11" width="10.453125" style="232" hidden="1" customWidth="1"/>
    <col min="12" max="12" width="75.453125" style="232" customWidth="1"/>
    <col min="13" max="13" width="45.26953125" style="232" customWidth="1"/>
    <col min="14" max="16384" width="9.1796875" style="232"/>
  </cols>
  <sheetData>
    <row r="1" spans="1:80" ht="15.5" x14ac:dyDescent="0.35">
      <c r="A1" s="318" t="s">
        <v>100</v>
      </c>
      <c r="B1" s="318"/>
      <c r="C1" s="318"/>
      <c r="D1" s="318"/>
      <c r="E1" s="318"/>
      <c r="F1" s="318"/>
      <c r="G1" s="318"/>
    </row>
    <row r="2" spans="1:80" ht="14.25" customHeight="1" thickBot="1" x14ac:dyDescent="0.35">
      <c r="B2" s="233"/>
      <c r="C2" s="234"/>
      <c r="D2" s="234"/>
      <c r="E2" s="235"/>
      <c r="F2" s="234"/>
      <c r="G2" s="234"/>
    </row>
    <row r="3" spans="1:80" ht="13.5" thickTop="1" x14ac:dyDescent="0.3">
      <c r="A3" s="309" t="s">
        <v>2</v>
      </c>
      <c r="B3" s="310"/>
      <c r="C3" s="186" t="s">
        <v>103</v>
      </c>
      <c r="D3" s="236"/>
      <c r="E3" s="237" t="s">
        <v>85</v>
      </c>
      <c r="F3" s="238" t="str">
        <f>'Napojení RK1 a RK2 souhrn'!H1</f>
        <v>03</v>
      </c>
      <c r="G3" s="239"/>
    </row>
    <row r="4" spans="1:80" ht="13.5" thickBot="1" x14ac:dyDescent="0.35">
      <c r="A4" s="319" t="s">
        <v>76</v>
      </c>
      <c r="B4" s="312"/>
      <c r="C4" s="192" t="s">
        <v>329</v>
      </c>
      <c r="D4" s="240"/>
      <c r="E4" s="320" t="str">
        <f>'Napojení RK1 a RK2 souhrn'!G2</f>
        <v>napojení RK1 a RK2</v>
      </c>
      <c r="F4" s="321"/>
      <c r="G4" s="322"/>
    </row>
    <row r="5" spans="1:80" ht="13" thickTop="1" x14ac:dyDescent="0.25">
      <c r="A5" s="241"/>
      <c r="G5" s="243"/>
    </row>
    <row r="6" spans="1:80" ht="27" customHeight="1" x14ac:dyDescent="0.25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ht="13" x14ac:dyDescent="0.3">
      <c r="A7" s="249" t="s">
        <v>97</v>
      </c>
      <c r="B7" s="250" t="s">
        <v>128</v>
      </c>
      <c r="C7" s="251" t="s">
        <v>129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5">
      <c r="A8" s="260">
        <v>1</v>
      </c>
      <c r="B8" s="261" t="s">
        <v>140</v>
      </c>
      <c r="C8" s="262" t="s">
        <v>141</v>
      </c>
      <c r="D8" s="263" t="s">
        <v>114</v>
      </c>
      <c r="E8" s="264">
        <v>20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9</v>
      </c>
      <c r="AC8" s="232">
        <v>9</v>
      </c>
      <c r="AZ8" s="232">
        <v>4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9</v>
      </c>
    </row>
    <row r="9" spans="1:80" ht="20" x14ac:dyDescent="0.25">
      <c r="A9" s="260">
        <v>2</v>
      </c>
      <c r="B9" s="261" t="s">
        <v>370</v>
      </c>
      <c r="C9" s="262" t="s">
        <v>371</v>
      </c>
      <c r="D9" s="263" t="s">
        <v>133</v>
      </c>
      <c r="E9" s="264">
        <v>260</v>
      </c>
      <c r="F9" s="264">
        <v>0</v>
      </c>
      <c r="G9" s="265">
        <f>E9*F9</f>
        <v>0</v>
      </c>
      <c r="H9" s="266">
        <v>4.2999999999999999E-4</v>
      </c>
      <c r="I9" s="267">
        <f>E9*H9</f>
        <v>0.1118</v>
      </c>
      <c r="J9" s="266">
        <v>0</v>
      </c>
      <c r="K9" s="267">
        <f>E9*J9</f>
        <v>0</v>
      </c>
      <c r="O9" s="259">
        <v>2</v>
      </c>
      <c r="AA9" s="232">
        <v>1</v>
      </c>
      <c r="AB9" s="232">
        <v>9</v>
      </c>
      <c r="AC9" s="232">
        <v>9</v>
      </c>
      <c r="AZ9" s="232">
        <v>4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</v>
      </c>
      <c r="CB9" s="259">
        <v>9</v>
      </c>
    </row>
    <row r="10" spans="1:80" ht="13" x14ac:dyDescent="0.3">
      <c r="A10" s="269"/>
      <c r="B10" s="270" t="s">
        <v>98</v>
      </c>
      <c r="C10" s="271" t="s">
        <v>130</v>
      </c>
      <c r="D10" s="272"/>
      <c r="E10" s="273"/>
      <c r="F10" s="274"/>
      <c r="G10" s="275">
        <f>SUM(G7:G9)</f>
        <v>0</v>
      </c>
      <c r="H10" s="276"/>
      <c r="I10" s="277">
        <f>SUM(I7:I9)</f>
        <v>0.1118</v>
      </c>
      <c r="J10" s="276"/>
      <c r="K10" s="277">
        <f>SUM(K7:K9)</f>
        <v>0</v>
      </c>
      <c r="O10" s="259">
        <v>4</v>
      </c>
      <c r="BA10" s="278">
        <f>SUM(BA7:BA9)</f>
        <v>0</v>
      </c>
      <c r="BB10" s="278">
        <f>SUM(BB7:BB9)</f>
        <v>0</v>
      </c>
      <c r="BC10" s="278">
        <f>SUM(BC7:BC9)</f>
        <v>0</v>
      </c>
      <c r="BD10" s="278">
        <f>SUM(BD7:BD9)</f>
        <v>0</v>
      </c>
      <c r="BE10" s="278">
        <f>SUM(BE7:BE9)</f>
        <v>0</v>
      </c>
    </row>
    <row r="11" spans="1:80" ht="13" x14ac:dyDescent="0.3">
      <c r="A11" s="249" t="s">
        <v>97</v>
      </c>
      <c r="B11" s="250" t="s">
        <v>264</v>
      </c>
      <c r="C11" s="251" t="s">
        <v>265</v>
      </c>
      <c r="D11" s="252"/>
      <c r="E11" s="253"/>
      <c r="F11" s="253"/>
      <c r="G11" s="254"/>
      <c r="H11" s="255"/>
      <c r="I11" s="256"/>
      <c r="J11" s="257"/>
      <c r="K11" s="258"/>
      <c r="O11" s="259">
        <v>1</v>
      </c>
    </row>
    <row r="12" spans="1:80" x14ac:dyDescent="0.25">
      <c r="A12" s="260">
        <v>3</v>
      </c>
      <c r="B12" s="261" t="s">
        <v>372</v>
      </c>
      <c r="C12" s="262" t="s">
        <v>373</v>
      </c>
      <c r="D12" s="263" t="s">
        <v>133</v>
      </c>
      <c r="E12" s="264">
        <v>130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>
        <v>0</v>
      </c>
      <c r="K12" s="267">
        <f>E12*J12</f>
        <v>0</v>
      </c>
      <c r="O12" s="259">
        <v>2</v>
      </c>
      <c r="AA12" s="232">
        <v>1</v>
      </c>
      <c r="AB12" s="232">
        <v>9</v>
      </c>
      <c r="AC12" s="232">
        <v>9</v>
      </c>
      <c r="AZ12" s="232">
        <v>4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9</v>
      </c>
    </row>
    <row r="13" spans="1:80" ht="20" x14ac:dyDescent="0.25">
      <c r="A13" s="260">
        <v>4</v>
      </c>
      <c r="B13" s="261" t="s">
        <v>374</v>
      </c>
      <c r="C13" s="262" t="s">
        <v>375</v>
      </c>
      <c r="D13" s="263" t="s">
        <v>133</v>
      </c>
      <c r="E13" s="264">
        <v>130</v>
      </c>
      <c r="F13" s="264">
        <v>0</v>
      </c>
      <c r="G13" s="265">
        <f>E13*F13</f>
        <v>0</v>
      </c>
      <c r="H13" s="266">
        <v>0.14699999999999999</v>
      </c>
      <c r="I13" s="267">
        <f>E13*H13</f>
        <v>19.11</v>
      </c>
      <c r="J13" s="266">
        <v>0</v>
      </c>
      <c r="K13" s="267">
        <f>E13*J13</f>
        <v>0</v>
      </c>
      <c r="O13" s="259">
        <v>2</v>
      </c>
      <c r="AA13" s="232">
        <v>1</v>
      </c>
      <c r="AB13" s="232">
        <v>9</v>
      </c>
      <c r="AC13" s="232">
        <v>9</v>
      </c>
      <c r="AZ13" s="232">
        <v>4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9</v>
      </c>
    </row>
    <row r="14" spans="1:80" x14ac:dyDescent="0.25">
      <c r="A14" s="260">
        <v>5</v>
      </c>
      <c r="B14" s="261" t="s">
        <v>376</v>
      </c>
      <c r="C14" s="262" t="s">
        <v>377</v>
      </c>
      <c r="D14" s="263" t="s">
        <v>133</v>
      </c>
      <c r="E14" s="264">
        <v>130</v>
      </c>
      <c r="F14" s="264">
        <v>0</v>
      </c>
      <c r="G14" s="265">
        <f>E14*F14</f>
        <v>0</v>
      </c>
      <c r="H14" s="266">
        <v>6.0000000000000002E-5</v>
      </c>
      <c r="I14" s="267">
        <f>E14*H14</f>
        <v>7.8000000000000005E-3</v>
      </c>
      <c r="J14" s="266">
        <v>0</v>
      </c>
      <c r="K14" s="267">
        <f>E14*J14</f>
        <v>0</v>
      </c>
      <c r="O14" s="259">
        <v>2</v>
      </c>
      <c r="AA14" s="232">
        <v>1</v>
      </c>
      <c r="AB14" s="232">
        <v>9</v>
      </c>
      <c r="AC14" s="232">
        <v>9</v>
      </c>
      <c r="AZ14" s="232">
        <v>4</v>
      </c>
      <c r="BA14" s="232">
        <f>IF(AZ14=1,G14,0)</f>
        <v>0</v>
      </c>
      <c r="BB14" s="232">
        <f>IF(AZ14=2,G14,0)</f>
        <v>0</v>
      </c>
      <c r="BC14" s="232">
        <f>IF(AZ14=3,G14,0)</f>
        <v>0</v>
      </c>
      <c r="BD14" s="232">
        <f>IF(AZ14=4,G14,0)</f>
        <v>0</v>
      </c>
      <c r="BE14" s="232">
        <f>IF(AZ14=5,G14,0)</f>
        <v>0</v>
      </c>
      <c r="CA14" s="259">
        <v>1</v>
      </c>
      <c r="CB14" s="259">
        <v>9</v>
      </c>
    </row>
    <row r="15" spans="1:80" x14ac:dyDescent="0.25">
      <c r="A15" s="260">
        <v>6</v>
      </c>
      <c r="B15" s="261" t="s">
        <v>378</v>
      </c>
      <c r="C15" s="262" t="s">
        <v>379</v>
      </c>
      <c r="D15" s="263" t="s">
        <v>133</v>
      </c>
      <c r="E15" s="264">
        <v>130</v>
      </c>
      <c r="F15" s="264">
        <v>0</v>
      </c>
      <c r="G15" s="265">
        <f>E15*F15</f>
        <v>0</v>
      </c>
      <c r="H15" s="266">
        <v>0</v>
      </c>
      <c r="I15" s="267">
        <f>E15*H15</f>
        <v>0</v>
      </c>
      <c r="J15" s="266">
        <v>0</v>
      </c>
      <c r="K15" s="267">
        <f>E15*J15</f>
        <v>0</v>
      </c>
      <c r="O15" s="259">
        <v>2</v>
      </c>
      <c r="AA15" s="232">
        <v>1</v>
      </c>
      <c r="AB15" s="232">
        <v>9</v>
      </c>
      <c r="AC15" s="232">
        <v>9</v>
      </c>
      <c r="AZ15" s="232">
        <v>4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1</v>
      </c>
      <c r="CB15" s="259">
        <v>9</v>
      </c>
    </row>
    <row r="16" spans="1:80" ht="13" x14ac:dyDescent="0.3">
      <c r="A16" s="269"/>
      <c r="B16" s="270" t="s">
        <v>98</v>
      </c>
      <c r="C16" s="271" t="s">
        <v>266</v>
      </c>
      <c r="D16" s="272"/>
      <c r="E16" s="273"/>
      <c r="F16" s="274"/>
      <c r="G16" s="275">
        <f>SUM(G11:G15)</f>
        <v>0</v>
      </c>
      <c r="H16" s="276"/>
      <c r="I16" s="277">
        <f>SUM(I11:I15)</f>
        <v>19.117799999999999</v>
      </c>
      <c r="J16" s="276"/>
      <c r="K16" s="277">
        <f>SUM(K11:K15)</f>
        <v>0</v>
      </c>
      <c r="O16" s="259">
        <v>4</v>
      </c>
      <c r="BA16" s="278">
        <f>SUM(BA11:BA15)</f>
        <v>0</v>
      </c>
      <c r="BB16" s="278">
        <f>SUM(BB11:BB15)</f>
        <v>0</v>
      </c>
      <c r="BC16" s="278">
        <f>SUM(BC11:BC15)</f>
        <v>0</v>
      </c>
      <c r="BD16" s="278">
        <f>SUM(BD11:BD15)</f>
        <v>0</v>
      </c>
      <c r="BE16" s="278">
        <f>SUM(BE11:BE15)</f>
        <v>0</v>
      </c>
    </row>
    <row r="17" spans="5:5" x14ac:dyDescent="0.25">
      <c r="E17" s="232"/>
    </row>
    <row r="18" spans="5:5" x14ac:dyDescent="0.25">
      <c r="E18" s="232"/>
    </row>
    <row r="19" spans="5:5" x14ac:dyDescent="0.25">
      <c r="E19" s="232"/>
    </row>
    <row r="20" spans="5:5" x14ac:dyDescent="0.25">
      <c r="E20" s="232"/>
    </row>
    <row r="21" spans="5:5" x14ac:dyDescent="0.25">
      <c r="E21" s="232"/>
    </row>
    <row r="22" spans="5:5" x14ac:dyDescent="0.25">
      <c r="E22" s="232"/>
    </row>
    <row r="23" spans="5:5" x14ac:dyDescent="0.25">
      <c r="E23" s="232"/>
    </row>
    <row r="24" spans="5:5" x14ac:dyDescent="0.25">
      <c r="E24" s="232"/>
    </row>
    <row r="25" spans="5:5" x14ac:dyDescent="0.25">
      <c r="E25" s="232"/>
    </row>
    <row r="26" spans="5:5" x14ac:dyDescent="0.25">
      <c r="E26" s="232"/>
    </row>
    <row r="27" spans="5:5" x14ac:dyDescent="0.25">
      <c r="E27" s="232"/>
    </row>
    <row r="28" spans="5:5" x14ac:dyDescent="0.25">
      <c r="E28" s="232"/>
    </row>
    <row r="29" spans="5:5" x14ac:dyDescent="0.25">
      <c r="E29" s="232"/>
    </row>
    <row r="30" spans="5:5" x14ac:dyDescent="0.25">
      <c r="E30" s="232"/>
    </row>
    <row r="31" spans="5:5" x14ac:dyDescent="0.25">
      <c r="E31" s="232"/>
    </row>
    <row r="32" spans="5:5" x14ac:dyDescent="0.25">
      <c r="E32" s="232"/>
    </row>
    <row r="33" spans="1:7" x14ac:dyDescent="0.25">
      <c r="E33" s="232"/>
    </row>
    <row r="34" spans="1:7" x14ac:dyDescent="0.25">
      <c r="E34" s="232"/>
    </row>
    <row r="35" spans="1:7" x14ac:dyDescent="0.25">
      <c r="E35" s="232"/>
    </row>
    <row r="36" spans="1:7" x14ac:dyDescent="0.25">
      <c r="E36" s="232"/>
    </row>
    <row r="37" spans="1:7" x14ac:dyDescent="0.25">
      <c r="E37" s="232"/>
    </row>
    <row r="38" spans="1:7" x14ac:dyDescent="0.25">
      <c r="E38" s="232"/>
    </row>
    <row r="39" spans="1:7" x14ac:dyDescent="0.25">
      <c r="E39" s="232"/>
    </row>
    <row r="40" spans="1:7" x14ac:dyDescent="0.25">
      <c r="A40" s="268"/>
      <c r="B40" s="268"/>
      <c r="C40" s="268"/>
      <c r="D40" s="268"/>
      <c r="E40" s="268"/>
      <c r="F40" s="268"/>
      <c r="G40" s="268"/>
    </row>
    <row r="41" spans="1:7" x14ac:dyDescent="0.25">
      <c r="A41" s="268"/>
      <c r="B41" s="268"/>
      <c r="C41" s="268"/>
      <c r="D41" s="268"/>
      <c r="E41" s="268"/>
      <c r="F41" s="268"/>
      <c r="G41" s="268"/>
    </row>
    <row r="42" spans="1:7" x14ac:dyDescent="0.25">
      <c r="A42" s="268"/>
      <c r="B42" s="268"/>
      <c r="C42" s="268"/>
      <c r="D42" s="268"/>
      <c r="E42" s="268"/>
      <c r="F42" s="268"/>
      <c r="G42" s="268"/>
    </row>
    <row r="43" spans="1:7" x14ac:dyDescent="0.25">
      <c r="A43" s="268"/>
      <c r="B43" s="268"/>
      <c r="C43" s="268"/>
      <c r="D43" s="268"/>
      <c r="E43" s="268"/>
      <c r="F43" s="268"/>
      <c r="G43" s="268"/>
    </row>
    <row r="44" spans="1:7" x14ac:dyDescent="0.25">
      <c r="E44" s="232"/>
    </row>
    <row r="45" spans="1:7" x14ac:dyDescent="0.25">
      <c r="E45" s="232"/>
    </row>
    <row r="46" spans="1:7" x14ac:dyDescent="0.25">
      <c r="E46" s="232"/>
    </row>
    <row r="47" spans="1:7" x14ac:dyDescent="0.25">
      <c r="E47" s="232"/>
    </row>
    <row r="48" spans="1:7" x14ac:dyDescent="0.25">
      <c r="E48" s="232"/>
    </row>
    <row r="49" spans="5:5" x14ac:dyDescent="0.25">
      <c r="E49" s="232"/>
    </row>
    <row r="50" spans="5:5" x14ac:dyDescent="0.25">
      <c r="E50" s="232"/>
    </row>
    <row r="51" spans="5:5" x14ac:dyDescent="0.25">
      <c r="E51" s="232"/>
    </row>
    <row r="52" spans="5:5" x14ac:dyDescent="0.25">
      <c r="E52" s="232"/>
    </row>
    <row r="53" spans="5:5" x14ac:dyDescent="0.25">
      <c r="E53" s="232"/>
    </row>
    <row r="54" spans="5:5" x14ac:dyDescent="0.25">
      <c r="E54" s="232"/>
    </row>
    <row r="55" spans="5:5" x14ac:dyDescent="0.25">
      <c r="E55" s="232"/>
    </row>
    <row r="56" spans="5:5" x14ac:dyDescent="0.25">
      <c r="E56" s="232"/>
    </row>
    <row r="57" spans="5:5" x14ac:dyDescent="0.25">
      <c r="E57" s="232"/>
    </row>
    <row r="58" spans="5:5" x14ac:dyDescent="0.25">
      <c r="E58" s="232"/>
    </row>
    <row r="59" spans="5:5" x14ac:dyDescent="0.25">
      <c r="E59" s="232"/>
    </row>
    <row r="60" spans="5:5" x14ac:dyDescent="0.25">
      <c r="E60" s="232"/>
    </row>
    <row r="61" spans="5:5" x14ac:dyDescent="0.25">
      <c r="E61" s="232"/>
    </row>
    <row r="62" spans="5:5" x14ac:dyDescent="0.25">
      <c r="E62" s="232"/>
    </row>
    <row r="63" spans="5:5" x14ac:dyDescent="0.25">
      <c r="E63" s="232"/>
    </row>
    <row r="64" spans="5:5" x14ac:dyDescent="0.25">
      <c r="E64" s="232"/>
    </row>
    <row r="65" spans="1:7" x14ac:dyDescent="0.25">
      <c r="E65" s="232"/>
    </row>
    <row r="66" spans="1:7" x14ac:dyDescent="0.25">
      <c r="E66" s="232"/>
    </row>
    <row r="67" spans="1:7" x14ac:dyDescent="0.25">
      <c r="E67" s="232"/>
    </row>
    <row r="68" spans="1:7" x14ac:dyDescent="0.25">
      <c r="E68" s="232"/>
    </row>
    <row r="69" spans="1:7" x14ac:dyDescent="0.25">
      <c r="E69" s="232"/>
    </row>
    <row r="70" spans="1:7" x14ac:dyDescent="0.25">
      <c r="E70" s="232"/>
    </row>
    <row r="71" spans="1:7" x14ac:dyDescent="0.25">
      <c r="E71" s="232"/>
    </row>
    <row r="72" spans="1:7" x14ac:dyDescent="0.25">
      <c r="E72" s="232"/>
    </row>
    <row r="73" spans="1:7" x14ac:dyDescent="0.25">
      <c r="E73" s="232"/>
    </row>
    <row r="74" spans="1:7" x14ac:dyDescent="0.25">
      <c r="E74" s="232"/>
    </row>
    <row r="75" spans="1:7" x14ac:dyDescent="0.25">
      <c r="A75" s="279"/>
      <c r="B75" s="279"/>
    </row>
    <row r="76" spans="1:7" ht="13" x14ac:dyDescent="0.3">
      <c r="A76" s="268"/>
      <c r="B76" s="268"/>
      <c r="C76" s="280"/>
      <c r="D76" s="280"/>
      <c r="E76" s="281"/>
      <c r="F76" s="280"/>
      <c r="G76" s="282"/>
    </row>
    <row r="77" spans="1:7" x14ac:dyDescent="0.25">
      <c r="A77" s="283"/>
      <c r="B77" s="283"/>
      <c r="C77" s="268"/>
      <c r="D77" s="268"/>
      <c r="E77" s="284"/>
      <c r="F77" s="268"/>
      <c r="G77" s="268"/>
    </row>
    <row r="78" spans="1:7" x14ac:dyDescent="0.25">
      <c r="A78" s="268"/>
      <c r="B78" s="268"/>
      <c r="C78" s="268"/>
      <c r="D78" s="268"/>
      <c r="E78" s="284"/>
      <c r="F78" s="268"/>
      <c r="G78" s="268"/>
    </row>
    <row r="79" spans="1:7" x14ac:dyDescent="0.25">
      <c r="A79" s="268"/>
      <c r="B79" s="268"/>
      <c r="C79" s="268"/>
      <c r="D79" s="268"/>
      <c r="E79" s="284"/>
      <c r="F79" s="268"/>
      <c r="G79" s="268"/>
    </row>
    <row r="80" spans="1:7" x14ac:dyDescent="0.25">
      <c r="A80" s="268"/>
      <c r="B80" s="268"/>
      <c r="C80" s="268"/>
      <c r="D80" s="268"/>
      <c r="E80" s="284"/>
      <c r="F80" s="268"/>
      <c r="G80" s="268"/>
    </row>
    <row r="81" spans="1:7" x14ac:dyDescent="0.25">
      <c r="A81" s="268"/>
      <c r="B81" s="268"/>
      <c r="C81" s="268"/>
      <c r="D81" s="268"/>
      <c r="E81" s="284"/>
      <c r="F81" s="268"/>
      <c r="G81" s="268"/>
    </row>
    <row r="82" spans="1:7" x14ac:dyDescent="0.25">
      <c r="A82" s="268"/>
      <c r="B82" s="268"/>
      <c r="C82" s="268"/>
      <c r="D82" s="268"/>
      <c r="E82" s="284"/>
      <c r="F82" s="268"/>
      <c r="G82" s="268"/>
    </row>
    <row r="83" spans="1:7" x14ac:dyDescent="0.25">
      <c r="A83" s="268"/>
      <c r="B83" s="268"/>
      <c r="C83" s="268"/>
      <c r="D83" s="268"/>
      <c r="E83" s="284"/>
      <c r="F83" s="268"/>
      <c r="G83" s="268"/>
    </row>
    <row r="84" spans="1:7" x14ac:dyDescent="0.25">
      <c r="A84" s="268"/>
      <c r="B84" s="268"/>
      <c r="C84" s="268"/>
      <c r="D84" s="268"/>
      <c r="E84" s="284"/>
      <c r="F84" s="268"/>
      <c r="G84" s="268"/>
    </row>
    <row r="85" spans="1:7" x14ac:dyDescent="0.25">
      <c r="A85" s="268"/>
      <c r="B85" s="268"/>
      <c r="C85" s="268"/>
      <c r="D85" s="268"/>
      <c r="E85" s="284"/>
      <c r="F85" s="268"/>
      <c r="G85" s="268"/>
    </row>
    <row r="86" spans="1:7" x14ac:dyDescent="0.25">
      <c r="A86" s="268"/>
      <c r="B86" s="268"/>
      <c r="C86" s="268"/>
      <c r="D86" s="268"/>
      <c r="E86" s="284"/>
      <c r="F86" s="268"/>
      <c r="G86" s="268"/>
    </row>
    <row r="87" spans="1:7" x14ac:dyDescent="0.25">
      <c r="A87" s="268"/>
      <c r="B87" s="268"/>
      <c r="C87" s="268"/>
      <c r="D87" s="268"/>
      <c r="E87" s="284"/>
      <c r="F87" s="268"/>
      <c r="G87" s="268"/>
    </row>
    <row r="88" spans="1:7" x14ac:dyDescent="0.25">
      <c r="A88" s="268"/>
      <c r="B88" s="268"/>
      <c r="C88" s="268"/>
      <c r="D88" s="268"/>
      <c r="E88" s="284"/>
      <c r="F88" s="268"/>
      <c r="G88" s="268"/>
    </row>
    <row r="89" spans="1:7" x14ac:dyDescent="0.25">
      <c r="A89" s="268"/>
      <c r="B89" s="268"/>
      <c r="C89" s="268"/>
      <c r="D89" s="268"/>
      <c r="E89" s="284"/>
      <c r="F89" s="268"/>
      <c r="G89" s="2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3">
      <c r="A2" s="95" t="s">
        <v>32</v>
      </c>
      <c r="B2" s="96"/>
      <c r="C2" s="97" t="s">
        <v>107</v>
      </c>
      <c r="D2" s="97" t="s">
        <v>108</v>
      </c>
      <c r="E2" s="98"/>
      <c r="F2" s="99" t="s">
        <v>33</v>
      </c>
      <c r="G2" s="100"/>
    </row>
    <row r="3" spans="1:57" ht="3" hidden="1" customHeight="1" x14ac:dyDescent="0.25">
      <c r="A3" s="101"/>
      <c r="B3" s="102"/>
      <c r="C3" s="103"/>
      <c r="D3" s="103"/>
      <c r="E3" s="104"/>
      <c r="F3" s="105"/>
      <c r="G3" s="106"/>
    </row>
    <row r="4" spans="1:57" ht="12" customHeight="1" x14ac:dyDescent="0.3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3" customHeight="1" x14ac:dyDescent="0.3">
      <c r="A5" s="109" t="s">
        <v>104</v>
      </c>
      <c r="B5" s="110"/>
      <c r="C5" s="111" t="s">
        <v>105</v>
      </c>
      <c r="D5" s="112"/>
      <c r="E5" s="110"/>
      <c r="F5" s="105" t="s">
        <v>36</v>
      </c>
      <c r="G5" s="106"/>
    </row>
    <row r="6" spans="1:57" ht="13" customHeight="1" x14ac:dyDescent="0.3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3" customHeight="1" x14ac:dyDescent="0.3">
      <c r="A7" s="116" t="s">
        <v>101</v>
      </c>
      <c r="B7" s="117"/>
      <c r="C7" s="118" t="s">
        <v>102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5">
      <c r="A8" s="121" t="s">
        <v>40</v>
      </c>
      <c r="B8" s="105"/>
      <c r="C8" s="306"/>
      <c r="D8" s="306"/>
      <c r="E8" s="307"/>
      <c r="F8" s="122" t="s">
        <v>41</v>
      </c>
      <c r="G8" s="123"/>
      <c r="H8" s="124"/>
      <c r="I8" s="125"/>
    </row>
    <row r="9" spans="1:57" x14ac:dyDescent="0.25">
      <c r="A9" s="121" t="s">
        <v>42</v>
      </c>
      <c r="B9" s="105"/>
      <c r="C9" s="306"/>
      <c r="D9" s="306"/>
      <c r="E9" s="307"/>
      <c r="F9" s="105"/>
      <c r="G9" s="126"/>
      <c r="H9" s="127"/>
    </row>
    <row r="10" spans="1:57" x14ac:dyDescent="0.25">
      <c r="A10" s="121" t="s">
        <v>43</v>
      </c>
      <c r="B10" s="105"/>
      <c r="C10" s="306"/>
      <c r="D10" s="306"/>
      <c r="E10" s="306"/>
      <c r="F10" s="128"/>
      <c r="G10" s="129"/>
      <c r="H10" s="130"/>
    </row>
    <row r="11" spans="1:57" ht="13.5" customHeight="1" x14ac:dyDescent="0.25">
      <c r="A11" s="121" t="s">
        <v>44</v>
      </c>
      <c r="B11" s="105"/>
      <c r="C11" s="306" t="s">
        <v>277</v>
      </c>
      <c r="D11" s="306"/>
      <c r="E11" s="306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5">
      <c r="A12" s="134" t="s">
        <v>46</v>
      </c>
      <c r="B12" s="102"/>
      <c r="C12" s="308"/>
      <c r="D12" s="308"/>
      <c r="E12" s="308"/>
      <c r="F12" s="135" t="s">
        <v>47</v>
      </c>
      <c r="G12" s="136"/>
      <c r="H12" s="127"/>
    </row>
    <row r="13" spans="1:57" ht="28.5" customHeight="1" thickBot="1" x14ac:dyDescent="0.3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3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6" customHeight="1" x14ac:dyDescent="0.25">
      <c r="A15" s="146"/>
      <c r="B15" s="147" t="s">
        <v>51</v>
      </c>
      <c r="C15" s="148">
        <f>'SO01  Souhrn ESIL'!E12</f>
        <v>0</v>
      </c>
      <c r="D15" s="149" t="str">
        <f>'SO01  Souhrn ESIL'!A17</f>
        <v>Ztížené výrobní podmínky</v>
      </c>
      <c r="E15" s="150"/>
      <c r="F15" s="151"/>
      <c r="G15" s="148">
        <f>'SO01  Souhrn ESIL'!I17</f>
        <v>0</v>
      </c>
    </row>
    <row r="16" spans="1:57" ht="16" customHeight="1" x14ac:dyDescent="0.25">
      <c r="A16" s="146" t="s">
        <v>52</v>
      </c>
      <c r="B16" s="147" t="s">
        <v>53</v>
      </c>
      <c r="C16" s="148">
        <f>'SO01  Souhrn ESIL'!F12</f>
        <v>0</v>
      </c>
      <c r="D16" s="101" t="str">
        <f>'SO01  Souhrn ESIL'!A18</f>
        <v>Oborová přirážka</v>
      </c>
      <c r="E16" s="152"/>
      <c r="F16" s="153"/>
      <c r="G16" s="148">
        <f>'SO01  Souhrn ESIL'!I18</f>
        <v>0</v>
      </c>
    </row>
    <row r="17" spans="1:7" ht="16" customHeight="1" x14ac:dyDescent="0.25">
      <c r="A17" s="146" t="s">
        <v>54</v>
      </c>
      <c r="B17" s="147" t="s">
        <v>55</v>
      </c>
      <c r="C17" s="148">
        <f>'SO01  Souhrn ESIL'!H12</f>
        <v>0</v>
      </c>
      <c r="D17" s="101" t="str">
        <f>'SO01  Souhrn ESIL'!A19</f>
        <v>Přesun stavebních kapacit</v>
      </c>
      <c r="E17" s="152"/>
      <c r="F17" s="153"/>
      <c r="G17" s="148">
        <f>'SO01  Souhrn ESIL'!I19</f>
        <v>0</v>
      </c>
    </row>
    <row r="18" spans="1:7" ht="16" customHeight="1" x14ac:dyDescent="0.25">
      <c r="A18" s="154" t="s">
        <v>56</v>
      </c>
      <c r="B18" s="155" t="s">
        <v>57</v>
      </c>
      <c r="C18" s="148">
        <f>'SO01  Souhrn ESIL'!G12</f>
        <v>0</v>
      </c>
      <c r="D18" s="101" t="str">
        <f>'SO01  Souhrn ESIL'!A20</f>
        <v>Mimostaveništní doprava</v>
      </c>
      <c r="E18" s="152"/>
      <c r="F18" s="153"/>
      <c r="G18" s="148">
        <f>'SO01  Souhrn ESIL'!I20</f>
        <v>0</v>
      </c>
    </row>
    <row r="19" spans="1:7" ht="16" customHeight="1" x14ac:dyDescent="0.25">
      <c r="A19" s="156" t="s">
        <v>58</v>
      </c>
      <c r="B19" s="147"/>
      <c r="C19" s="148">
        <f>SUM(C15:C18)</f>
        <v>0</v>
      </c>
      <c r="D19" s="101" t="str">
        <f>'SO01  Souhrn ESIL'!A21</f>
        <v>Zařízení staveniště</v>
      </c>
      <c r="E19" s="152"/>
      <c r="F19" s="153"/>
      <c r="G19" s="148">
        <f>'SO01  Souhrn ESIL'!I21</f>
        <v>0</v>
      </c>
    </row>
    <row r="20" spans="1:7" ht="16" customHeight="1" x14ac:dyDescent="0.25">
      <c r="A20" s="156"/>
      <c r="B20" s="147"/>
      <c r="C20" s="148"/>
      <c r="D20" s="101" t="str">
        <f>'SO01  Souhrn ESIL'!A22</f>
        <v>Provoz investora</v>
      </c>
      <c r="E20" s="152"/>
      <c r="F20" s="153"/>
      <c r="G20" s="148">
        <f>'SO01  Souhrn ESIL'!I22</f>
        <v>0</v>
      </c>
    </row>
    <row r="21" spans="1:7" ht="16" customHeight="1" x14ac:dyDescent="0.25">
      <c r="A21" s="156" t="s">
        <v>29</v>
      </c>
      <c r="B21" s="147"/>
      <c r="C21" s="148">
        <f>'SO01  Souhrn ESIL'!I12</f>
        <v>0</v>
      </c>
      <c r="D21" s="101" t="str">
        <f>'SO01  Souhrn ESIL'!A23</f>
        <v>Kompletační činnost (IČD)</v>
      </c>
      <c r="E21" s="152"/>
      <c r="F21" s="153"/>
      <c r="G21" s="148">
        <f>'SO01  Souhrn ESIL'!I23</f>
        <v>0</v>
      </c>
    </row>
    <row r="22" spans="1:7" ht="16" customHeight="1" x14ac:dyDescent="0.25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6" customHeight="1" thickBot="1" x14ac:dyDescent="0.3">
      <c r="A23" s="302" t="s">
        <v>61</v>
      </c>
      <c r="B23" s="303"/>
      <c r="C23" s="158">
        <f>C22+G23</f>
        <v>0</v>
      </c>
      <c r="D23" s="159" t="s">
        <v>62</v>
      </c>
      <c r="E23" s="160"/>
      <c r="F23" s="161"/>
      <c r="G23" s="148">
        <f>'SO01  Souhrn ESIL'!H25</f>
        <v>0</v>
      </c>
    </row>
    <row r="24" spans="1:7" ht="13" x14ac:dyDescent="0.3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5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5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5">
      <c r="A27" s="157"/>
      <c r="B27" s="171"/>
      <c r="C27" s="167"/>
      <c r="D27" s="127"/>
      <c r="F27" s="168"/>
      <c r="G27" s="169"/>
    </row>
    <row r="28" spans="1:7" x14ac:dyDescent="0.25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5">
      <c r="A29" s="157"/>
      <c r="B29" s="127"/>
      <c r="C29" s="173"/>
      <c r="D29" s="174"/>
      <c r="E29" s="173"/>
      <c r="F29" s="127"/>
      <c r="G29" s="169"/>
    </row>
    <row r="30" spans="1:7" x14ac:dyDescent="0.25">
      <c r="A30" s="175" t="s">
        <v>11</v>
      </c>
      <c r="B30" s="176"/>
      <c r="C30" s="177">
        <v>21</v>
      </c>
      <c r="D30" s="176" t="s">
        <v>70</v>
      </c>
      <c r="E30" s="178"/>
      <c r="F30" s="304">
        <f>C23-F32</f>
        <v>0</v>
      </c>
      <c r="G30" s="305"/>
    </row>
    <row r="31" spans="1:7" x14ac:dyDescent="0.25">
      <c r="A31" s="175" t="s">
        <v>71</v>
      </c>
      <c r="B31" s="176"/>
      <c r="C31" s="177">
        <f>C30</f>
        <v>21</v>
      </c>
      <c r="D31" s="176" t="s">
        <v>72</v>
      </c>
      <c r="E31" s="178"/>
      <c r="F31" s="304">
        <f>ROUND(PRODUCT(F30,C31/100),0)</f>
        <v>0</v>
      </c>
      <c r="G31" s="305"/>
    </row>
    <row r="32" spans="1:7" x14ac:dyDescent="0.25">
      <c r="A32" s="175" t="s">
        <v>11</v>
      </c>
      <c r="B32" s="176"/>
      <c r="C32" s="177">
        <v>0</v>
      </c>
      <c r="D32" s="176" t="s">
        <v>72</v>
      </c>
      <c r="E32" s="178"/>
      <c r="F32" s="304">
        <v>0</v>
      </c>
      <c r="G32" s="305"/>
    </row>
    <row r="33" spans="1:8" x14ac:dyDescent="0.25">
      <c r="A33" s="175" t="s">
        <v>71</v>
      </c>
      <c r="B33" s="179"/>
      <c r="C33" s="180">
        <f>C32</f>
        <v>0</v>
      </c>
      <c r="D33" s="176" t="s">
        <v>72</v>
      </c>
      <c r="E33" s="153"/>
      <c r="F33" s="304">
        <f>ROUND(PRODUCT(F32,C33/100),0)</f>
        <v>0</v>
      </c>
      <c r="G33" s="305"/>
    </row>
    <row r="34" spans="1:8" s="184" customFormat="1" ht="19.5" customHeight="1" thickBot="1" x14ac:dyDescent="0.4">
      <c r="A34" s="181" t="s">
        <v>73</v>
      </c>
      <c r="B34" s="182"/>
      <c r="C34" s="182"/>
      <c r="D34" s="182"/>
      <c r="E34" s="183"/>
      <c r="F34" s="299">
        <f>ROUND(SUM(F30:F33),0)</f>
        <v>0</v>
      </c>
      <c r="G34" s="300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01"/>
      <c r="C37" s="301"/>
      <c r="D37" s="301"/>
      <c r="E37" s="301"/>
      <c r="F37" s="301"/>
      <c r="G37" s="301"/>
      <c r="H37" s="1" t="s">
        <v>1</v>
      </c>
    </row>
    <row r="38" spans="1:8" ht="12.75" customHeight="1" x14ac:dyDescent="0.25">
      <c r="A38" s="185"/>
      <c r="B38" s="301"/>
      <c r="C38" s="301"/>
      <c r="D38" s="301"/>
      <c r="E38" s="301"/>
      <c r="F38" s="301"/>
      <c r="G38" s="301"/>
      <c r="H38" s="1" t="s">
        <v>1</v>
      </c>
    </row>
    <row r="39" spans="1:8" x14ac:dyDescent="0.25">
      <c r="A39" s="185"/>
      <c r="B39" s="301"/>
      <c r="C39" s="301"/>
      <c r="D39" s="301"/>
      <c r="E39" s="301"/>
      <c r="F39" s="301"/>
      <c r="G39" s="301"/>
      <c r="H39" s="1" t="s">
        <v>1</v>
      </c>
    </row>
    <row r="40" spans="1:8" x14ac:dyDescent="0.25">
      <c r="A40" s="185"/>
      <c r="B40" s="301"/>
      <c r="C40" s="301"/>
      <c r="D40" s="301"/>
      <c r="E40" s="301"/>
      <c r="F40" s="301"/>
      <c r="G40" s="301"/>
      <c r="H40" s="1" t="s">
        <v>1</v>
      </c>
    </row>
    <row r="41" spans="1:8" x14ac:dyDescent="0.25">
      <c r="A41" s="185"/>
      <c r="B41" s="301"/>
      <c r="C41" s="301"/>
      <c r="D41" s="301"/>
      <c r="E41" s="301"/>
      <c r="F41" s="301"/>
      <c r="G41" s="301"/>
      <c r="H41" s="1" t="s">
        <v>1</v>
      </c>
    </row>
    <row r="42" spans="1:8" x14ac:dyDescent="0.25">
      <c r="A42" s="185"/>
      <c r="B42" s="301"/>
      <c r="C42" s="301"/>
      <c r="D42" s="301"/>
      <c r="E42" s="301"/>
      <c r="F42" s="301"/>
      <c r="G42" s="301"/>
      <c r="H42" s="1" t="s">
        <v>1</v>
      </c>
    </row>
    <row r="43" spans="1:8" x14ac:dyDescent="0.25">
      <c r="A43" s="185"/>
      <c r="B43" s="301"/>
      <c r="C43" s="301"/>
      <c r="D43" s="301"/>
      <c r="E43" s="301"/>
      <c r="F43" s="301"/>
      <c r="G43" s="301"/>
      <c r="H43" s="1" t="s">
        <v>1</v>
      </c>
    </row>
    <row r="44" spans="1:8" ht="12.75" customHeight="1" x14ac:dyDescent="0.25">
      <c r="A44" s="185"/>
      <c r="B44" s="301"/>
      <c r="C44" s="301"/>
      <c r="D44" s="301"/>
      <c r="E44" s="301"/>
      <c r="F44" s="301"/>
      <c r="G44" s="301"/>
      <c r="H44" s="1" t="s">
        <v>1</v>
      </c>
    </row>
    <row r="45" spans="1:8" ht="12.75" customHeight="1" x14ac:dyDescent="0.25">
      <c r="A45" s="185"/>
      <c r="B45" s="301"/>
      <c r="C45" s="301"/>
      <c r="D45" s="301"/>
      <c r="E45" s="301"/>
      <c r="F45" s="301"/>
      <c r="G45" s="301"/>
      <c r="H45" s="1" t="s">
        <v>1</v>
      </c>
    </row>
    <row r="46" spans="1:8" x14ac:dyDescent="0.25">
      <c r="B46" s="298"/>
      <c r="C46" s="298"/>
      <c r="D46" s="298"/>
      <c r="E46" s="298"/>
      <c r="F46" s="298"/>
      <c r="G46" s="298"/>
    </row>
    <row r="47" spans="1:8" x14ac:dyDescent="0.25">
      <c r="B47" s="298"/>
      <c r="C47" s="298"/>
      <c r="D47" s="298"/>
      <c r="E47" s="298"/>
      <c r="F47" s="298"/>
      <c r="G47" s="298"/>
    </row>
    <row r="48" spans="1:8" x14ac:dyDescent="0.25">
      <c r="B48" s="298"/>
      <c r="C48" s="298"/>
      <c r="D48" s="298"/>
      <c r="E48" s="298"/>
      <c r="F48" s="298"/>
      <c r="G48" s="298"/>
    </row>
    <row r="49" spans="2:7" x14ac:dyDescent="0.25">
      <c r="B49" s="298"/>
      <c r="C49" s="298"/>
      <c r="D49" s="298"/>
      <c r="E49" s="298"/>
      <c r="F49" s="298"/>
      <c r="G49" s="298"/>
    </row>
    <row r="50" spans="2:7" x14ac:dyDescent="0.25">
      <c r="B50" s="298"/>
      <c r="C50" s="298"/>
      <c r="D50" s="298"/>
      <c r="E50" s="298"/>
      <c r="F50" s="298"/>
      <c r="G50" s="298"/>
    </row>
    <row r="51" spans="2:7" x14ac:dyDescent="0.25">
      <c r="B51" s="298"/>
      <c r="C51" s="298"/>
      <c r="D51" s="298"/>
      <c r="E51" s="298"/>
      <c r="F51" s="298"/>
      <c r="G51" s="298"/>
    </row>
  </sheetData>
  <mergeCells count="18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B49:G49"/>
    <mergeCell ref="B50:G50"/>
    <mergeCell ref="B51:G51"/>
    <mergeCell ref="F34:G34"/>
    <mergeCell ref="B37:G45"/>
    <mergeCell ref="B46:G46"/>
    <mergeCell ref="B47:G47"/>
    <mergeCell ref="B48:G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76"/>
  <sheetViews>
    <sheetView workbookViewId="0">
      <selection sqref="A1:B1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57" ht="13.5" thickTop="1" x14ac:dyDescent="0.3">
      <c r="A1" s="309" t="s">
        <v>2</v>
      </c>
      <c r="B1" s="310"/>
      <c r="C1" s="186" t="s">
        <v>103</v>
      </c>
      <c r="D1" s="187"/>
      <c r="E1" s="188"/>
      <c r="F1" s="187"/>
      <c r="G1" s="189" t="s">
        <v>75</v>
      </c>
      <c r="H1" s="190" t="s">
        <v>107</v>
      </c>
      <c r="I1" s="191"/>
    </row>
    <row r="2" spans="1:57" ht="13.5" thickBot="1" x14ac:dyDescent="0.35">
      <c r="A2" s="311" t="s">
        <v>76</v>
      </c>
      <c r="B2" s="312"/>
      <c r="C2" s="192" t="s">
        <v>106</v>
      </c>
      <c r="D2" s="193"/>
      <c r="E2" s="194"/>
      <c r="F2" s="193"/>
      <c r="G2" s="313" t="s">
        <v>108</v>
      </c>
      <c r="H2" s="314"/>
      <c r="I2" s="315"/>
    </row>
    <row r="3" spans="1:57" ht="13" thickTop="1" x14ac:dyDescent="0.25">
      <c r="F3" s="127"/>
    </row>
    <row r="4" spans="1:57" ht="19.5" customHeight="1" x14ac:dyDescent="0.4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" thickBot="1" x14ac:dyDescent="0.3"/>
    <row r="6" spans="1:57" s="127" customFormat="1" ht="13.5" thickBot="1" x14ac:dyDescent="0.3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x14ac:dyDescent="0.25">
      <c r="A7" s="285" t="str">
        <f>'SO01 Pol ESIL'!B7</f>
        <v>2</v>
      </c>
      <c r="B7" s="62" t="str">
        <f>'SO01 Pol ESIL'!C7</f>
        <v>Základy a zvláštní zakládání</v>
      </c>
      <c r="D7" s="204"/>
      <c r="E7" s="286">
        <f>'SO01 Pol ESIL'!BA13</f>
        <v>0</v>
      </c>
      <c r="F7" s="287">
        <f>'SO01 Pol ESIL'!BB13</f>
        <v>0</v>
      </c>
      <c r="G7" s="287">
        <f>'SO01 Pol ESIL'!BC13</f>
        <v>0</v>
      </c>
      <c r="H7" s="287">
        <f>'SO01 Pol ESIL'!BD13</f>
        <v>0</v>
      </c>
      <c r="I7" s="288">
        <f>'SO01 Pol ESIL'!BE13</f>
        <v>0</v>
      </c>
    </row>
    <row r="8" spans="1:57" s="127" customFormat="1" x14ac:dyDescent="0.25">
      <c r="A8" s="285" t="str">
        <f>'SO01 Pol ESIL'!B14</f>
        <v>3</v>
      </c>
      <c r="B8" s="62" t="str">
        <f>'SO01 Pol ESIL'!C14</f>
        <v>Svislé a kompletní konstrukce</v>
      </c>
      <c r="D8" s="204"/>
      <c r="E8" s="286">
        <f>'SO01 Pol ESIL'!BA16</f>
        <v>0</v>
      </c>
      <c r="F8" s="287">
        <f>'SO01 Pol ESIL'!BB16</f>
        <v>0</v>
      </c>
      <c r="G8" s="287">
        <f>'SO01 Pol ESIL'!BC16</f>
        <v>0</v>
      </c>
      <c r="H8" s="287">
        <f>'SO01 Pol ESIL'!BD16</f>
        <v>0</v>
      </c>
      <c r="I8" s="288">
        <f>'SO01 Pol ESIL'!BE16</f>
        <v>0</v>
      </c>
    </row>
    <row r="9" spans="1:57" s="127" customFormat="1" x14ac:dyDescent="0.25">
      <c r="A9" s="285" t="str">
        <f>'SO01 Pol ESIL'!B17</f>
        <v>M21</v>
      </c>
      <c r="B9" s="62" t="str">
        <f>'SO01 Pol ESIL'!C17</f>
        <v>Elektromontáže</v>
      </c>
      <c r="D9" s="204"/>
      <c r="E9" s="286">
        <f>'SO01 Pol ESIL'!BA82</f>
        <v>0</v>
      </c>
      <c r="F9" s="287">
        <f>'SO01 Pol ESIL'!BB82</f>
        <v>0</v>
      </c>
      <c r="G9" s="287">
        <f>'SO01 Pol ESIL'!BC82</f>
        <v>0</v>
      </c>
      <c r="H9" s="287">
        <f>'SO01 Pol ESIL'!BD82</f>
        <v>0</v>
      </c>
      <c r="I9" s="288">
        <f>'SO01 Pol ESIL'!BE82</f>
        <v>0</v>
      </c>
    </row>
    <row r="10" spans="1:57" s="127" customFormat="1" x14ac:dyDescent="0.25">
      <c r="A10" s="285" t="str">
        <f>'SO01 Pol ESIL'!B83</f>
        <v>M22</v>
      </c>
      <c r="B10" s="62" t="str">
        <f>'SO01 Pol ESIL'!C83</f>
        <v>Montáž sdělovací a zabezp. techniky</v>
      </c>
      <c r="D10" s="204"/>
      <c r="E10" s="286">
        <f>'SO01 Pol ESIL'!BA85</f>
        <v>0</v>
      </c>
      <c r="F10" s="287">
        <f>'SO01 Pol ESIL'!BB85</f>
        <v>0</v>
      </c>
      <c r="G10" s="287">
        <f>'SO01 Pol ESIL'!BC85</f>
        <v>0</v>
      </c>
      <c r="H10" s="287">
        <f>'SO01 Pol ESIL'!BD85</f>
        <v>0</v>
      </c>
      <c r="I10" s="288">
        <f>'SO01 Pol ESIL'!BE85</f>
        <v>0</v>
      </c>
    </row>
    <row r="11" spans="1:57" s="127" customFormat="1" ht="13" thickBot="1" x14ac:dyDescent="0.3">
      <c r="A11" s="285" t="str">
        <f>'SO01 Pol ESIL'!B86</f>
        <v>M46</v>
      </c>
      <c r="B11" s="62" t="str">
        <f>'SO01 Pol ESIL'!C86</f>
        <v>Zemní práce při montážích</v>
      </c>
      <c r="D11" s="204"/>
      <c r="E11" s="286">
        <f>'SO01 Pol ESIL'!BA88</f>
        <v>0</v>
      </c>
      <c r="F11" s="287">
        <f>'SO01 Pol ESIL'!BB88</f>
        <v>0</v>
      </c>
      <c r="G11" s="287">
        <f>'SO01 Pol ESIL'!BC88</f>
        <v>0</v>
      </c>
      <c r="H11" s="287">
        <f>'SO01 Pol ESIL'!BD88</f>
        <v>0</v>
      </c>
      <c r="I11" s="288">
        <f>'SO01 Pol ESIL'!BE88</f>
        <v>0</v>
      </c>
    </row>
    <row r="12" spans="1:57" s="14" customFormat="1" ht="13.5" thickBot="1" x14ac:dyDescent="0.35">
      <c r="A12" s="205"/>
      <c r="B12" s="206" t="s">
        <v>79</v>
      </c>
      <c r="C12" s="206"/>
      <c r="D12" s="207"/>
      <c r="E12" s="208">
        <f>SUM(E7:E11)</f>
        <v>0</v>
      </c>
      <c r="F12" s="209">
        <f>SUM(F7:F11)</f>
        <v>0</v>
      </c>
      <c r="G12" s="209">
        <f>SUM(G7:G11)</f>
        <v>0</v>
      </c>
      <c r="H12" s="209">
        <f>SUM(H7:H11)</f>
        <v>0</v>
      </c>
      <c r="I12" s="210">
        <f>SUM(I7:I11)</f>
        <v>0</v>
      </c>
    </row>
    <row r="13" spans="1:57" x14ac:dyDescent="0.25">
      <c r="A13" s="127"/>
      <c r="B13" s="127"/>
      <c r="C13" s="127"/>
      <c r="D13" s="127"/>
      <c r="E13" s="127"/>
      <c r="F13" s="127"/>
      <c r="G13" s="127"/>
      <c r="H13" s="127"/>
      <c r="I13" s="127"/>
    </row>
    <row r="14" spans="1:57" ht="19.5" customHeight="1" x14ac:dyDescent="0.4">
      <c r="A14" s="196" t="s">
        <v>80</v>
      </c>
      <c r="B14" s="196"/>
      <c r="C14" s="196"/>
      <c r="D14" s="196"/>
      <c r="E14" s="196"/>
      <c r="F14" s="196"/>
      <c r="G14" s="211"/>
      <c r="H14" s="196"/>
      <c r="I14" s="196"/>
      <c r="BA14" s="133"/>
      <c r="BB14" s="133"/>
      <c r="BC14" s="133"/>
      <c r="BD14" s="133"/>
      <c r="BE14" s="133"/>
    </row>
    <row r="15" spans="1:57" ht="13" thickBot="1" x14ac:dyDescent="0.3"/>
    <row r="16" spans="1:57" ht="13" x14ac:dyDescent="0.3">
      <c r="A16" s="162" t="s">
        <v>81</v>
      </c>
      <c r="B16" s="163"/>
      <c r="C16" s="163"/>
      <c r="D16" s="212"/>
      <c r="E16" s="213" t="s">
        <v>82</v>
      </c>
      <c r="F16" s="214" t="s">
        <v>12</v>
      </c>
      <c r="G16" s="215" t="s">
        <v>83</v>
      </c>
      <c r="H16" s="216"/>
      <c r="I16" s="217" t="s">
        <v>82</v>
      </c>
    </row>
    <row r="17" spans="1:53" x14ac:dyDescent="0.25">
      <c r="A17" s="156" t="s">
        <v>269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ref="I17:I24" si="0">E17+F17*G17/100</f>
        <v>0</v>
      </c>
      <c r="BA17" s="1">
        <v>0</v>
      </c>
    </row>
    <row r="18" spans="1:53" x14ac:dyDescent="0.25">
      <c r="A18" s="156" t="s">
        <v>270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5">
      <c r="A19" s="156" t="s">
        <v>271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2</v>
      </c>
    </row>
    <row r="20" spans="1:53" x14ac:dyDescent="0.25">
      <c r="A20" s="156" t="s">
        <v>272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6</v>
      </c>
    </row>
    <row r="21" spans="1:53" x14ac:dyDescent="0.25">
      <c r="A21" s="156" t="s">
        <v>273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2</v>
      </c>
    </row>
    <row r="22" spans="1:53" x14ac:dyDescent="0.25">
      <c r="A22" s="156" t="s">
        <v>274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1</v>
      </c>
    </row>
    <row r="23" spans="1:53" x14ac:dyDescent="0.25">
      <c r="A23" s="156" t="s">
        <v>275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x14ac:dyDescent="0.25">
      <c r="A24" s="156" t="s">
        <v>276</v>
      </c>
      <c r="B24" s="147"/>
      <c r="C24" s="147"/>
      <c r="D24" s="218"/>
      <c r="E24" s="219"/>
      <c r="F24" s="220"/>
      <c r="G24" s="221">
        <v>0</v>
      </c>
      <c r="H24" s="222"/>
      <c r="I24" s="223">
        <f t="shared" si="0"/>
        <v>0</v>
      </c>
      <c r="BA24" s="1">
        <v>2</v>
      </c>
    </row>
    <row r="25" spans="1:53" ht="13.5" thickBot="1" x14ac:dyDescent="0.35">
      <c r="A25" s="224"/>
      <c r="B25" s="225" t="s">
        <v>84</v>
      </c>
      <c r="C25" s="226"/>
      <c r="D25" s="227"/>
      <c r="E25" s="228"/>
      <c r="F25" s="229"/>
      <c r="G25" s="229"/>
      <c r="H25" s="316">
        <f>SUM(I17:I24)</f>
        <v>0</v>
      </c>
      <c r="I25" s="317"/>
    </row>
    <row r="27" spans="1:53" ht="13" x14ac:dyDescent="0.3">
      <c r="B27" s="14"/>
      <c r="F27" s="230"/>
      <c r="G27" s="231"/>
      <c r="H27" s="231"/>
      <c r="I27" s="46"/>
    </row>
    <row r="28" spans="1:53" x14ac:dyDescent="0.25">
      <c r="F28" s="230"/>
      <c r="G28" s="231"/>
      <c r="H28" s="231"/>
      <c r="I28" s="46"/>
    </row>
    <row r="29" spans="1:53" x14ac:dyDescent="0.25">
      <c r="F29" s="230"/>
      <c r="G29" s="231"/>
      <c r="H29" s="231"/>
      <c r="I29" s="46"/>
    </row>
    <row r="30" spans="1:53" x14ac:dyDescent="0.25">
      <c r="F30" s="230"/>
      <c r="G30" s="231"/>
      <c r="H30" s="231"/>
      <c r="I30" s="46"/>
    </row>
    <row r="31" spans="1:53" x14ac:dyDescent="0.25">
      <c r="F31" s="230"/>
      <c r="G31" s="231"/>
      <c r="H31" s="231"/>
      <c r="I31" s="46"/>
    </row>
    <row r="32" spans="1:53" x14ac:dyDescent="0.25">
      <c r="F32" s="230"/>
      <c r="G32" s="231"/>
      <c r="H32" s="231"/>
      <c r="I32" s="46"/>
    </row>
    <row r="33" spans="6:9" x14ac:dyDescent="0.25">
      <c r="F33" s="230"/>
      <c r="G33" s="231"/>
      <c r="H33" s="231"/>
      <c r="I33" s="46"/>
    </row>
    <row r="34" spans="6:9" x14ac:dyDescent="0.25">
      <c r="F34" s="230"/>
      <c r="G34" s="231"/>
      <c r="H34" s="231"/>
      <c r="I34" s="46"/>
    </row>
    <row r="35" spans="6:9" x14ac:dyDescent="0.25">
      <c r="F35" s="230"/>
      <c r="G35" s="231"/>
      <c r="H35" s="231"/>
      <c r="I35" s="46"/>
    </row>
    <row r="36" spans="6:9" x14ac:dyDescent="0.25">
      <c r="F36" s="230"/>
      <c r="G36" s="231"/>
      <c r="H36" s="231"/>
      <c r="I36" s="46"/>
    </row>
    <row r="37" spans="6:9" x14ac:dyDescent="0.25">
      <c r="F37" s="230"/>
      <c r="G37" s="231"/>
      <c r="H37" s="231"/>
      <c r="I37" s="46"/>
    </row>
    <row r="38" spans="6:9" x14ac:dyDescent="0.25">
      <c r="F38" s="230"/>
      <c r="G38" s="231"/>
      <c r="H38" s="231"/>
      <c r="I38" s="46"/>
    </row>
    <row r="39" spans="6:9" x14ac:dyDescent="0.25">
      <c r="F39" s="230"/>
      <c r="G39" s="231"/>
      <c r="H39" s="231"/>
      <c r="I39" s="46"/>
    </row>
    <row r="40" spans="6:9" x14ac:dyDescent="0.25">
      <c r="F40" s="230"/>
      <c r="G40" s="231"/>
      <c r="H40" s="231"/>
      <c r="I40" s="46"/>
    </row>
    <row r="41" spans="6:9" x14ac:dyDescent="0.25">
      <c r="F41" s="230"/>
      <c r="G41" s="231"/>
      <c r="H41" s="231"/>
      <c r="I41" s="46"/>
    </row>
    <row r="42" spans="6:9" x14ac:dyDescent="0.25">
      <c r="F42" s="230"/>
      <c r="G42" s="231"/>
      <c r="H42" s="231"/>
      <c r="I42" s="46"/>
    </row>
    <row r="43" spans="6:9" x14ac:dyDescent="0.25">
      <c r="F43" s="230"/>
      <c r="G43" s="231"/>
      <c r="H43" s="231"/>
      <c r="I43" s="46"/>
    </row>
    <row r="44" spans="6:9" x14ac:dyDescent="0.25">
      <c r="F44" s="230"/>
      <c r="G44" s="231"/>
      <c r="H44" s="231"/>
      <c r="I44" s="46"/>
    </row>
    <row r="45" spans="6:9" x14ac:dyDescent="0.25">
      <c r="F45" s="230"/>
      <c r="G45" s="231"/>
      <c r="H45" s="231"/>
      <c r="I45" s="46"/>
    </row>
    <row r="46" spans="6:9" x14ac:dyDescent="0.25">
      <c r="F46" s="230"/>
      <c r="G46" s="231"/>
      <c r="H46" s="231"/>
      <c r="I46" s="46"/>
    </row>
    <row r="47" spans="6:9" x14ac:dyDescent="0.25">
      <c r="F47" s="230"/>
      <c r="G47" s="231"/>
      <c r="H47" s="231"/>
      <c r="I47" s="46"/>
    </row>
    <row r="48" spans="6:9" x14ac:dyDescent="0.25">
      <c r="F48" s="230"/>
      <c r="G48" s="231"/>
      <c r="H48" s="231"/>
      <c r="I48" s="46"/>
    </row>
    <row r="49" spans="6:9" x14ac:dyDescent="0.25">
      <c r="F49" s="230"/>
      <c r="G49" s="231"/>
      <c r="H49" s="231"/>
      <c r="I49" s="46"/>
    </row>
    <row r="50" spans="6:9" x14ac:dyDescent="0.25">
      <c r="F50" s="230"/>
      <c r="G50" s="231"/>
      <c r="H50" s="231"/>
      <c r="I50" s="46"/>
    </row>
    <row r="51" spans="6:9" x14ac:dyDescent="0.25">
      <c r="F51" s="230"/>
      <c r="G51" s="231"/>
      <c r="H51" s="231"/>
      <c r="I51" s="46"/>
    </row>
    <row r="52" spans="6:9" x14ac:dyDescent="0.25">
      <c r="F52" s="230"/>
      <c r="G52" s="231"/>
      <c r="H52" s="231"/>
      <c r="I52" s="46"/>
    </row>
    <row r="53" spans="6:9" x14ac:dyDescent="0.25">
      <c r="F53" s="230"/>
      <c r="G53" s="231"/>
      <c r="H53" s="231"/>
      <c r="I53" s="46"/>
    </row>
    <row r="54" spans="6:9" x14ac:dyDescent="0.25">
      <c r="F54" s="230"/>
      <c r="G54" s="231"/>
      <c r="H54" s="231"/>
      <c r="I54" s="46"/>
    </row>
    <row r="55" spans="6:9" x14ac:dyDescent="0.25">
      <c r="F55" s="230"/>
      <c r="G55" s="231"/>
      <c r="H55" s="231"/>
      <c r="I55" s="46"/>
    </row>
    <row r="56" spans="6:9" x14ac:dyDescent="0.25">
      <c r="F56" s="230"/>
      <c r="G56" s="231"/>
      <c r="H56" s="231"/>
      <c r="I56" s="46"/>
    </row>
    <row r="57" spans="6:9" x14ac:dyDescent="0.25">
      <c r="F57" s="230"/>
      <c r="G57" s="231"/>
      <c r="H57" s="231"/>
      <c r="I57" s="46"/>
    </row>
    <row r="58" spans="6:9" x14ac:dyDescent="0.25">
      <c r="F58" s="230"/>
      <c r="G58" s="231"/>
      <c r="H58" s="231"/>
      <c r="I58" s="46"/>
    </row>
    <row r="59" spans="6:9" x14ac:dyDescent="0.25">
      <c r="F59" s="230"/>
      <c r="G59" s="231"/>
      <c r="H59" s="231"/>
      <c r="I59" s="46"/>
    </row>
    <row r="60" spans="6:9" x14ac:dyDescent="0.25">
      <c r="F60" s="230"/>
      <c r="G60" s="231"/>
      <c r="H60" s="231"/>
      <c r="I60" s="46"/>
    </row>
    <row r="61" spans="6:9" x14ac:dyDescent="0.25">
      <c r="F61" s="230"/>
      <c r="G61" s="231"/>
      <c r="H61" s="231"/>
      <c r="I61" s="46"/>
    </row>
    <row r="62" spans="6:9" x14ac:dyDescent="0.25">
      <c r="F62" s="230"/>
      <c r="G62" s="231"/>
      <c r="H62" s="231"/>
      <c r="I62" s="46"/>
    </row>
    <row r="63" spans="6:9" x14ac:dyDescent="0.25">
      <c r="F63" s="230"/>
      <c r="G63" s="231"/>
      <c r="H63" s="231"/>
      <c r="I63" s="46"/>
    </row>
    <row r="64" spans="6:9" x14ac:dyDescent="0.25">
      <c r="F64" s="230"/>
      <c r="G64" s="231"/>
      <c r="H64" s="231"/>
      <c r="I64" s="46"/>
    </row>
    <row r="65" spans="6:9" x14ac:dyDescent="0.25">
      <c r="F65" s="230"/>
      <c r="G65" s="231"/>
      <c r="H65" s="231"/>
      <c r="I65" s="46"/>
    </row>
    <row r="66" spans="6:9" x14ac:dyDescent="0.25">
      <c r="F66" s="230"/>
      <c r="G66" s="231"/>
      <c r="H66" s="231"/>
      <c r="I66" s="46"/>
    </row>
    <row r="67" spans="6:9" x14ac:dyDescent="0.25">
      <c r="F67" s="230"/>
      <c r="G67" s="231"/>
      <c r="H67" s="231"/>
      <c r="I67" s="46"/>
    </row>
    <row r="68" spans="6:9" x14ac:dyDescent="0.25">
      <c r="F68" s="230"/>
      <c r="G68" s="231"/>
      <c r="H68" s="231"/>
      <c r="I68" s="46"/>
    </row>
    <row r="69" spans="6:9" x14ac:dyDescent="0.25">
      <c r="F69" s="230"/>
      <c r="G69" s="231"/>
      <c r="H69" s="231"/>
      <c r="I69" s="46"/>
    </row>
    <row r="70" spans="6:9" x14ac:dyDescent="0.25">
      <c r="F70" s="230"/>
      <c r="G70" s="231"/>
      <c r="H70" s="231"/>
      <c r="I70" s="46"/>
    </row>
    <row r="71" spans="6:9" x14ac:dyDescent="0.25">
      <c r="F71" s="230"/>
      <c r="G71" s="231"/>
      <c r="H71" s="231"/>
      <c r="I71" s="46"/>
    </row>
    <row r="72" spans="6:9" x14ac:dyDescent="0.25">
      <c r="F72" s="230"/>
      <c r="G72" s="231"/>
      <c r="H72" s="231"/>
      <c r="I72" s="46"/>
    </row>
    <row r="73" spans="6:9" x14ac:dyDescent="0.25">
      <c r="F73" s="230"/>
      <c r="G73" s="231"/>
      <c r="H73" s="231"/>
      <c r="I73" s="46"/>
    </row>
    <row r="74" spans="6:9" x14ac:dyDescent="0.25">
      <c r="F74" s="230"/>
      <c r="G74" s="231"/>
      <c r="H74" s="231"/>
      <c r="I74" s="46"/>
    </row>
    <row r="75" spans="6:9" x14ac:dyDescent="0.25">
      <c r="F75" s="230"/>
      <c r="G75" s="231"/>
      <c r="H75" s="231"/>
      <c r="I75" s="46"/>
    </row>
    <row r="76" spans="6:9" x14ac:dyDescent="0.25">
      <c r="F76" s="230"/>
      <c r="G76" s="231"/>
      <c r="H76" s="231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161"/>
  <sheetViews>
    <sheetView showGridLines="0" showZeros="0" topLeftCell="A31" zoomScaleNormal="100" zoomScaleSheetLayoutView="100" workbookViewId="0">
      <selection activeCell="D79" sqref="D79"/>
    </sheetView>
  </sheetViews>
  <sheetFormatPr defaultColWidth="9.1796875" defaultRowHeight="12.5" x14ac:dyDescent="0.25"/>
  <cols>
    <col min="1" max="1" width="4.453125" style="232" customWidth="1"/>
    <col min="2" max="2" width="11.54296875" style="232" customWidth="1"/>
    <col min="3" max="3" width="40.453125" style="232" customWidth="1"/>
    <col min="4" max="4" width="5.54296875" style="232" customWidth="1"/>
    <col min="5" max="5" width="8.54296875" style="242" customWidth="1"/>
    <col min="6" max="6" width="9.81640625" style="232" customWidth="1"/>
    <col min="7" max="7" width="13.81640625" style="232" customWidth="1"/>
    <col min="8" max="8" width="11.7265625" style="232" hidden="1" customWidth="1"/>
    <col min="9" max="9" width="11.54296875" style="232" hidden="1" customWidth="1"/>
    <col min="10" max="10" width="11" style="232" hidden="1" customWidth="1"/>
    <col min="11" max="11" width="10.453125" style="232" hidden="1" customWidth="1"/>
    <col min="12" max="12" width="75.453125" style="232" customWidth="1"/>
    <col min="13" max="13" width="45.26953125" style="232" customWidth="1"/>
    <col min="14" max="16384" width="9.1796875" style="232"/>
  </cols>
  <sheetData>
    <row r="1" spans="1:80" ht="15.5" x14ac:dyDescent="0.35">
      <c r="A1" s="318" t="s">
        <v>100</v>
      </c>
      <c r="B1" s="318"/>
      <c r="C1" s="318"/>
      <c r="D1" s="318"/>
      <c r="E1" s="318"/>
      <c r="F1" s="318"/>
      <c r="G1" s="318"/>
    </row>
    <row r="2" spans="1:80" ht="14.25" customHeight="1" thickBot="1" x14ac:dyDescent="0.35">
      <c r="B2" s="233"/>
      <c r="C2" s="234"/>
      <c r="D2" s="234"/>
      <c r="E2" s="235"/>
      <c r="F2" s="234"/>
      <c r="G2" s="234"/>
    </row>
    <row r="3" spans="1:80" ht="13.5" thickTop="1" x14ac:dyDescent="0.3">
      <c r="A3" s="309" t="s">
        <v>2</v>
      </c>
      <c r="B3" s="310"/>
      <c r="C3" s="186" t="s">
        <v>103</v>
      </c>
      <c r="D3" s="236"/>
      <c r="E3" s="237" t="s">
        <v>85</v>
      </c>
      <c r="F3" s="238" t="str">
        <f>'SO01  Souhrn ESIL'!H1</f>
        <v>01</v>
      </c>
      <c r="G3" s="239"/>
    </row>
    <row r="4" spans="1:80" ht="13.5" thickBot="1" x14ac:dyDescent="0.35">
      <c r="A4" s="319" t="s">
        <v>76</v>
      </c>
      <c r="B4" s="312"/>
      <c r="C4" s="192" t="s">
        <v>106</v>
      </c>
      <c r="D4" s="240"/>
      <c r="E4" s="320" t="str">
        <f>'SO01  Souhrn ESIL'!G2</f>
        <v>elektroinstalace silová</v>
      </c>
      <c r="F4" s="321"/>
      <c r="G4" s="322"/>
    </row>
    <row r="5" spans="1:80" ht="13" thickTop="1" x14ac:dyDescent="0.25">
      <c r="A5" s="241"/>
      <c r="G5" s="243"/>
    </row>
    <row r="6" spans="1:80" ht="27" customHeight="1" x14ac:dyDescent="0.25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ht="13" x14ac:dyDescent="0.3">
      <c r="A7" s="249" t="s">
        <v>97</v>
      </c>
      <c r="B7" s="250" t="s">
        <v>109</v>
      </c>
      <c r="C7" s="251" t="s">
        <v>110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5">
      <c r="A8" s="260">
        <v>1</v>
      </c>
      <c r="B8" s="261" t="s">
        <v>112</v>
      </c>
      <c r="C8" s="262" t="s">
        <v>113</v>
      </c>
      <c r="D8" s="263" t="s">
        <v>114</v>
      </c>
      <c r="E8" s="264">
        <v>41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0</v>
      </c>
      <c r="AC8" s="232">
        <v>0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0</v>
      </c>
    </row>
    <row r="9" spans="1:80" ht="20" x14ac:dyDescent="0.25">
      <c r="A9" s="260">
        <v>2</v>
      </c>
      <c r="B9" s="261" t="s">
        <v>115</v>
      </c>
      <c r="C9" s="262" t="s">
        <v>116</v>
      </c>
      <c r="D9" s="263" t="s">
        <v>114</v>
      </c>
      <c r="E9" s="264">
        <v>20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>
        <v>0</v>
      </c>
      <c r="K9" s="267">
        <f>E9*J9</f>
        <v>0</v>
      </c>
      <c r="O9" s="259">
        <v>2</v>
      </c>
      <c r="AA9" s="232">
        <v>1</v>
      </c>
      <c r="AB9" s="232">
        <v>0</v>
      </c>
      <c r="AC9" s="232">
        <v>0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</v>
      </c>
      <c r="CB9" s="259">
        <v>0</v>
      </c>
    </row>
    <row r="10" spans="1:80" x14ac:dyDescent="0.25">
      <c r="A10" s="260">
        <v>3</v>
      </c>
      <c r="B10" s="261" t="s">
        <v>117</v>
      </c>
      <c r="C10" s="262" t="s">
        <v>118</v>
      </c>
      <c r="D10" s="263" t="s">
        <v>114</v>
      </c>
      <c r="E10" s="264">
        <v>7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0</v>
      </c>
      <c r="AC10" s="232">
        <v>0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0</v>
      </c>
    </row>
    <row r="11" spans="1:80" x14ac:dyDescent="0.25">
      <c r="A11" s="260">
        <v>4</v>
      </c>
      <c r="B11" s="261" t="s">
        <v>119</v>
      </c>
      <c r="C11" s="262" t="s">
        <v>120</v>
      </c>
      <c r="D11" s="263" t="s">
        <v>114</v>
      </c>
      <c r="E11" s="264">
        <v>47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>
        <v>0</v>
      </c>
      <c r="K11" s="267">
        <f>E11*J11</f>
        <v>0</v>
      </c>
      <c r="O11" s="259">
        <v>2</v>
      </c>
      <c r="AA11" s="232">
        <v>1</v>
      </c>
      <c r="AB11" s="232">
        <v>0</v>
      </c>
      <c r="AC11" s="232">
        <v>0</v>
      </c>
      <c r="AZ11" s="232">
        <v>1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</v>
      </c>
      <c r="CB11" s="259">
        <v>0</v>
      </c>
    </row>
    <row r="12" spans="1:80" x14ac:dyDescent="0.25">
      <c r="A12" s="260">
        <v>5</v>
      </c>
      <c r="B12" s="261" t="s">
        <v>121</v>
      </c>
      <c r="C12" s="262" t="s">
        <v>122</v>
      </c>
      <c r="D12" s="263" t="s">
        <v>114</v>
      </c>
      <c r="E12" s="264">
        <v>1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>
        <v>0</v>
      </c>
      <c r="K12" s="267">
        <f>E12*J12</f>
        <v>0</v>
      </c>
      <c r="O12" s="259">
        <v>2</v>
      </c>
      <c r="AA12" s="232">
        <v>1</v>
      </c>
      <c r="AB12" s="232">
        <v>0</v>
      </c>
      <c r="AC12" s="232">
        <v>0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0</v>
      </c>
    </row>
    <row r="13" spans="1:80" ht="13" x14ac:dyDescent="0.3">
      <c r="A13" s="269"/>
      <c r="B13" s="270" t="s">
        <v>98</v>
      </c>
      <c r="C13" s="271" t="s">
        <v>111</v>
      </c>
      <c r="D13" s="272"/>
      <c r="E13" s="273"/>
      <c r="F13" s="274"/>
      <c r="G13" s="275">
        <f>SUM(G7:G12)</f>
        <v>0</v>
      </c>
      <c r="H13" s="276"/>
      <c r="I13" s="277">
        <f>SUM(I7:I12)</f>
        <v>0</v>
      </c>
      <c r="J13" s="276"/>
      <c r="K13" s="277">
        <f>SUM(K7:K12)</f>
        <v>0</v>
      </c>
      <c r="O13" s="259">
        <v>4</v>
      </c>
      <c r="BA13" s="278">
        <f>SUM(BA7:BA12)</f>
        <v>0</v>
      </c>
      <c r="BB13" s="278">
        <f>SUM(BB7:BB12)</f>
        <v>0</v>
      </c>
      <c r="BC13" s="278">
        <f>SUM(BC7:BC12)</f>
        <v>0</v>
      </c>
      <c r="BD13" s="278">
        <f>SUM(BD7:BD12)</f>
        <v>0</v>
      </c>
      <c r="BE13" s="278">
        <f>SUM(BE7:BE12)</f>
        <v>0</v>
      </c>
    </row>
    <row r="14" spans="1:80" ht="13" x14ac:dyDescent="0.3">
      <c r="A14" s="249" t="s">
        <v>97</v>
      </c>
      <c r="B14" s="250" t="s">
        <v>123</v>
      </c>
      <c r="C14" s="251" t="s">
        <v>124</v>
      </c>
      <c r="D14" s="252"/>
      <c r="E14" s="253"/>
      <c r="F14" s="253"/>
      <c r="G14" s="254"/>
      <c r="H14" s="255"/>
      <c r="I14" s="256"/>
      <c r="J14" s="257"/>
      <c r="K14" s="258"/>
      <c r="O14" s="259">
        <v>1</v>
      </c>
    </row>
    <row r="15" spans="1:80" x14ac:dyDescent="0.25">
      <c r="A15" s="260">
        <v>6</v>
      </c>
      <c r="B15" s="261" t="s">
        <v>126</v>
      </c>
      <c r="C15" s="262" t="s">
        <v>127</v>
      </c>
      <c r="D15" s="263" t="s">
        <v>114</v>
      </c>
      <c r="E15" s="264">
        <v>1</v>
      </c>
      <c r="F15" s="264">
        <v>0</v>
      </c>
      <c r="G15" s="265">
        <f>E15*F15</f>
        <v>0</v>
      </c>
      <c r="H15" s="266">
        <v>3.0000000000000001E-3</v>
      </c>
      <c r="I15" s="267">
        <f>E15*H15</f>
        <v>3.0000000000000001E-3</v>
      </c>
      <c r="J15" s="266"/>
      <c r="K15" s="267">
        <f>E15*J15</f>
        <v>0</v>
      </c>
      <c r="O15" s="259">
        <v>2</v>
      </c>
      <c r="AA15" s="232">
        <v>3</v>
      </c>
      <c r="AB15" s="232">
        <v>1</v>
      </c>
      <c r="AC15" s="232">
        <v>357117161</v>
      </c>
      <c r="AZ15" s="232">
        <v>1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3</v>
      </c>
      <c r="CB15" s="259">
        <v>1</v>
      </c>
    </row>
    <row r="16" spans="1:80" ht="13" x14ac:dyDescent="0.3">
      <c r="A16" s="269"/>
      <c r="B16" s="270" t="s">
        <v>98</v>
      </c>
      <c r="C16" s="271" t="s">
        <v>125</v>
      </c>
      <c r="D16" s="272"/>
      <c r="E16" s="273"/>
      <c r="F16" s="274"/>
      <c r="G16" s="275">
        <f>SUM(G14:G15)</f>
        <v>0</v>
      </c>
      <c r="H16" s="276"/>
      <c r="I16" s="277">
        <f>SUM(I14:I15)</f>
        <v>3.0000000000000001E-3</v>
      </c>
      <c r="J16" s="276"/>
      <c r="K16" s="277">
        <f>SUM(K14:K15)</f>
        <v>0</v>
      </c>
      <c r="O16" s="259">
        <v>4</v>
      </c>
      <c r="BA16" s="278">
        <f>SUM(BA14:BA15)</f>
        <v>0</v>
      </c>
      <c r="BB16" s="278">
        <f>SUM(BB14:BB15)</f>
        <v>0</v>
      </c>
      <c r="BC16" s="278">
        <f>SUM(BC14:BC15)</f>
        <v>0</v>
      </c>
      <c r="BD16" s="278">
        <f>SUM(BD14:BD15)</f>
        <v>0</v>
      </c>
      <c r="BE16" s="278">
        <f>SUM(BE14:BE15)</f>
        <v>0</v>
      </c>
    </row>
    <row r="17" spans="1:80" ht="13" x14ac:dyDescent="0.3">
      <c r="A17" s="249" t="s">
        <v>97</v>
      </c>
      <c r="B17" s="250" t="s">
        <v>128</v>
      </c>
      <c r="C17" s="251" t="s">
        <v>129</v>
      </c>
      <c r="D17" s="252"/>
      <c r="E17" s="253"/>
      <c r="F17" s="253"/>
      <c r="G17" s="254"/>
      <c r="H17" s="255"/>
      <c r="I17" s="256"/>
      <c r="J17" s="257"/>
      <c r="K17" s="258"/>
      <c r="O17" s="259">
        <v>1</v>
      </c>
    </row>
    <row r="18" spans="1:80" x14ac:dyDescent="0.25">
      <c r="A18" s="260">
        <v>7</v>
      </c>
      <c r="B18" s="261" t="s">
        <v>131</v>
      </c>
      <c r="C18" s="262" t="s">
        <v>132</v>
      </c>
      <c r="D18" s="263" t="s">
        <v>133</v>
      </c>
      <c r="E18" s="264">
        <v>15</v>
      </c>
      <c r="F18" s="264">
        <v>0</v>
      </c>
      <c r="G18" s="265">
        <f t="shared" ref="G18:G49" si="0">E18*F18</f>
        <v>0</v>
      </c>
      <c r="H18" s="266">
        <v>0</v>
      </c>
      <c r="I18" s="267">
        <f t="shared" ref="I18:I49" si="1">E18*H18</f>
        <v>0</v>
      </c>
      <c r="J18" s="266">
        <v>0</v>
      </c>
      <c r="K18" s="267">
        <f t="shared" ref="K18:K49" si="2">E18*J18</f>
        <v>0</v>
      </c>
      <c r="O18" s="259">
        <v>2</v>
      </c>
      <c r="AA18" s="232">
        <v>1</v>
      </c>
      <c r="AB18" s="232">
        <v>9</v>
      </c>
      <c r="AC18" s="232">
        <v>9</v>
      </c>
      <c r="AZ18" s="232">
        <v>4</v>
      </c>
      <c r="BA18" s="232">
        <f t="shared" ref="BA18:BA49" si="3">IF(AZ18=1,G18,0)</f>
        <v>0</v>
      </c>
      <c r="BB18" s="232">
        <f t="shared" ref="BB18:BB49" si="4">IF(AZ18=2,G18,0)</f>
        <v>0</v>
      </c>
      <c r="BC18" s="232">
        <f t="shared" ref="BC18:BC49" si="5">IF(AZ18=3,G18,0)</f>
        <v>0</v>
      </c>
      <c r="BD18" s="232">
        <f t="shared" ref="BD18:BD49" si="6">IF(AZ18=4,G18,0)</f>
        <v>0</v>
      </c>
      <c r="BE18" s="232">
        <f t="shared" ref="BE18:BE49" si="7">IF(AZ18=5,G18,0)</f>
        <v>0</v>
      </c>
      <c r="CA18" s="259">
        <v>1</v>
      </c>
      <c r="CB18" s="259">
        <v>9</v>
      </c>
    </row>
    <row r="19" spans="1:80" ht="20" x14ac:dyDescent="0.25">
      <c r="A19" s="260">
        <v>8</v>
      </c>
      <c r="B19" s="261" t="s">
        <v>134</v>
      </c>
      <c r="C19" s="262" t="s">
        <v>135</v>
      </c>
      <c r="D19" s="263" t="s">
        <v>114</v>
      </c>
      <c r="E19" s="264">
        <v>50</v>
      </c>
      <c r="F19" s="264">
        <v>0</v>
      </c>
      <c r="G19" s="265">
        <f t="shared" si="0"/>
        <v>0</v>
      </c>
      <c r="H19" s="266">
        <v>0</v>
      </c>
      <c r="I19" s="267">
        <f t="shared" si="1"/>
        <v>0</v>
      </c>
      <c r="J19" s="266">
        <v>0</v>
      </c>
      <c r="K19" s="267">
        <f t="shared" si="2"/>
        <v>0</v>
      </c>
      <c r="O19" s="259">
        <v>2</v>
      </c>
      <c r="AA19" s="232">
        <v>1</v>
      </c>
      <c r="AB19" s="232">
        <v>9</v>
      </c>
      <c r="AC19" s="232">
        <v>9</v>
      </c>
      <c r="AZ19" s="232">
        <v>4</v>
      </c>
      <c r="BA19" s="232">
        <f t="shared" si="3"/>
        <v>0</v>
      </c>
      <c r="BB19" s="232">
        <f t="shared" si="4"/>
        <v>0</v>
      </c>
      <c r="BC19" s="232">
        <f t="shared" si="5"/>
        <v>0</v>
      </c>
      <c r="BD19" s="232">
        <f t="shared" si="6"/>
        <v>0</v>
      </c>
      <c r="BE19" s="232">
        <f t="shared" si="7"/>
        <v>0</v>
      </c>
      <c r="CA19" s="259">
        <v>1</v>
      </c>
      <c r="CB19" s="259">
        <v>9</v>
      </c>
    </row>
    <row r="20" spans="1:80" ht="20" x14ac:dyDescent="0.25">
      <c r="A20" s="260">
        <v>9</v>
      </c>
      <c r="B20" s="261" t="s">
        <v>136</v>
      </c>
      <c r="C20" s="262" t="s">
        <v>137</v>
      </c>
      <c r="D20" s="263" t="s">
        <v>114</v>
      </c>
      <c r="E20" s="264">
        <v>26</v>
      </c>
      <c r="F20" s="264">
        <v>0</v>
      </c>
      <c r="G20" s="265">
        <f t="shared" si="0"/>
        <v>0</v>
      </c>
      <c r="H20" s="266">
        <v>3.2000000000000003E-4</v>
      </c>
      <c r="I20" s="267">
        <f t="shared" si="1"/>
        <v>8.320000000000001E-3</v>
      </c>
      <c r="J20" s="266">
        <v>0</v>
      </c>
      <c r="K20" s="267">
        <f t="shared" si="2"/>
        <v>0</v>
      </c>
      <c r="O20" s="259">
        <v>2</v>
      </c>
      <c r="AA20" s="232">
        <v>1</v>
      </c>
      <c r="AB20" s="232">
        <v>9</v>
      </c>
      <c r="AC20" s="232">
        <v>9</v>
      </c>
      <c r="AZ20" s="232">
        <v>4</v>
      </c>
      <c r="BA20" s="232">
        <f t="shared" si="3"/>
        <v>0</v>
      </c>
      <c r="BB20" s="232">
        <f t="shared" si="4"/>
        <v>0</v>
      </c>
      <c r="BC20" s="232">
        <f t="shared" si="5"/>
        <v>0</v>
      </c>
      <c r="BD20" s="232">
        <f t="shared" si="6"/>
        <v>0</v>
      </c>
      <c r="BE20" s="232">
        <f t="shared" si="7"/>
        <v>0</v>
      </c>
      <c r="CA20" s="259">
        <v>1</v>
      </c>
      <c r="CB20" s="259">
        <v>9</v>
      </c>
    </row>
    <row r="21" spans="1:80" x14ac:dyDescent="0.25">
      <c r="A21" s="260">
        <v>10</v>
      </c>
      <c r="B21" s="261" t="s">
        <v>138</v>
      </c>
      <c r="C21" s="262" t="s">
        <v>139</v>
      </c>
      <c r="D21" s="263" t="s">
        <v>114</v>
      </c>
      <c r="E21" s="264">
        <v>79</v>
      </c>
      <c r="F21" s="264">
        <v>0</v>
      </c>
      <c r="G21" s="265">
        <f t="shared" si="0"/>
        <v>0</v>
      </c>
      <c r="H21" s="266">
        <v>0</v>
      </c>
      <c r="I21" s="267">
        <f t="shared" si="1"/>
        <v>0</v>
      </c>
      <c r="J21" s="266">
        <v>0</v>
      </c>
      <c r="K21" s="267">
        <f t="shared" si="2"/>
        <v>0</v>
      </c>
      <c r="O21" s="259">
        <v>2</v>
      </c>
      <c r="AA21" s="232">
        <v>1</v>
      </c>
      <c r="AB21" s="232">
        <v>9</v>
      </c>
      <c r="AC21" s="232">
        <v>9</v>
      </c>
      <c r="AZ21" s="232">
        <v>4</v>
      </c>
      <c r="BA21" s="232">
        <f t="shared" si="3"/>
        <v>0</v>
      </c>
      <c r="BB21" s="232">
        <f t="shared" si="4"/>
        <v>0</v>
      </c>
      <c r="BC21" s="232">
        <f t="shared" si="5"/>
        <v>0</v>
      </c>
      <c r="BD21" s="232">
        <f t="shared" si="6"/>
        <v>0</v>
      </c>
      <c r="BE21" s="232">
        <f t="shared" si="7"/>
        <v>0</v>
      </c>
      <c r="CA21" s="259">
        <v>1</v>
      </c>
      <c r="CB21" s="259">
        <v>9</v>
      </c>
    </row>
    <row r="22" spans="1:80" x14ac:dyDescent="0.25">
      <c r="A22" s="260">
        <v>11</v>
      </c>
      <c r="B22" s="261" t="s">
        <v>140</v>
      </c>
      <c r="C22" s="262" t="s">
        <v>141</v>
      </c>
      <c r="D22" s="263" t="s">
        <v>114</v>
      </c>
      <c r="E22" s="264">
        <v>10</v>
      </c>
      <c r="F22" s="264">
        <v>0</v>
      </c>
      <c r="G22" s="265">
        <f t="shared" si="0"/>
        <v>0</v>
      </c>
      <c r="H22" s="266">
        <v>0</v>
      </c>
      <c r="I22" s="267">
        <f t="shared" si="1"/>
        <v>0</v>
      </c>
      <c r="J22" s="266">
        <v>0</v>
      </c>
      <c r="K22" s="267">
        <f t="shared" si="2"/>
        <v>0</v>
      </c>
      <c r="O22" s="259">
        <v>2</v>
      </c>
      <c r="AA22" s="232">
        <v>1</v>
      </c>
      <c r="AB22" s="232">
        <v>9</v>
      </c>
      <c r="AC22" s="232">
        <v>9</v>
      </c>
      <c r="AZ22" s="232">
        <v>4</v>
      </c>
      <c r="BA22" s="232">
        <f t="shared" si="3"/>
        <v>0</v>
      </c>
      <c r="BB22" s="232">
        <f t="shared" si="4"/>
        <v>0</v>
      </c>
      <c r="BC22" s="232">
        <f t="shared" si="5"/>
        <v>0</v>
      </c>
      <c r="BD22" s="232">
        <f t="shared" si="6"/>
        <v>0</v>
      </c>
      <c r="BE22" s="232">
        <f t="shared" si="7"/>
        <v>0</v>
      </c>
      <c r="CA22" s="259">
        <v>1</v>
      </c>
      <c r="CB22" s="259">
        <v>9</v>
      </c>
    </row>
    <row r="23" spans="1:80" x14ac:dyDescent="0.25">
      <c r="A23" s="260">
        <v>12</v>
      </c>
      <c r="B23" s="261" t="s">
        <v>142</v>
      </c>
      <c r="C23" s="262" t="s">
        <v>143</v>
      </c>
      <c r="D23" s="263" t="s">
        <v>114</v>
      </c>
      <c r="E23" s="264">
        <v>8</v>
      </c>
      <c r="F23" s="264">
        <v>0</v>
      </c>
      <c r="G23" s="265">
        <f t="shared" si="0"/>
        <v>0</v>
      </c>
      <c r="H23" s="266">
        <v>0</v>
      </c>
      <c r="I23" s="267">
        <f t="shared" si="1"/>
        <v>0</v>
      </c>
      <c r="J23" s="266">
        <v>0</v>
      </c>
      <c r="K23" s="267">
        <f t="shared" si="2"/>
        <v>0</v>
      </c>
      <c r="O23" s="259">
        <v>2</v>
      </c>
      <c r="AA23" s="232">
        <v>1</v>
      </c>
      <c r="AB23" s="232">
        <v>9</v>
      </c>
      <c r="AC23" s="232">
        <v>9</v>
      </c>
      <c r="AZ23" s="232">
        <v>4</v>
      </c>
      <c r="BA23" s="232">
        <f t="shared" si="3"/>
        <v>0</v>
      </c>
      <c r="BB23" s="232">
        <f t="shared" si="4"/>
        <v>0</v>
      </c>
      <c r="BC23" s="232">
        <f t="shared" si="5"/>
        <v>0</v>
      </c>
      <c r="BD23" s="232">
        <f t="shared" si="6"/>
        <v>0</v>
      </c>
      <c r="BE23" s="232">
        <f t="shared" si="7"/>
        <v>0</v>
      </c>
      <c r="CA23" s="259">
        <v>1</v>
      </c>
      <c r="CB23" s="259">
        <v>9</v>
      </c>
    </row>
    <row r="24" spans="1:80" x14ac:dyDescent="0.25">
      <c r="A24" s="260">
        <v>13</v>
      </c>
      <c r="B24" s="261" t="s">
        <v>144</v>
      </c>
      <c r="C24" s="262" t="s">
        <v>145</v>
      </c>
      <c r="D24" s="263" t="s">
        <v>114</v>
      </c>
      <c r="E24" s="264">
        <v>2</v>
      </c>
      <c r="F24" s="264">
        <v>0</v>
      </c>
      <c r="G24" s="265">
        <f t="shared" si="0"/>
        <v>0</v>
      </c>
      <c r="H24" s="266">
        <v>0</v>
      </c>
      <c r="I24" s="267">
        <f t="shared" si="1"/>
        <v>0</v>
      </c>
      <c r="J24" s="266">
        <v>0</v>
      </c>
      <c r="K24" s="267">
        <f t="shared" si="2"/>
        <v>0</v>
      </c>
      <c r="O24" s="259">
        <v>2</v>
      </c>
      <c r="AA24" s="232">
        <v>1</v>
      </c>
      <c r="AB24" s="232">
        <v>9</v>
      </c>
      <c r="AC24" s="232">
        <v>9</v>
      </c>
      <c r="AZ24" s="232">
        <v>4</v>
      </c>
      <c r="BA24" s="232">
        <f t="shared" si="3"/>
        <v>0</v>
      </c>
      <c r="BB24" s="232">
        <f t="shared" si="4"/>
        <v>0</v>
      </c>
      <c r="BC24" s="232">
        <f t="shared" si="5"/>
        <v>0</v>
      </c>
      <c r="BD24" s="232">
        <f t="shared" si="6"/>
        <v>0</v>
      </c>
      <c r="BE24" s="232">
        <f t="shared" si="7"/>
        <v>0</v>
      </c>
      <c r="CA24" s="259">
        <v>1</v>
      </c>
      <c r="CB24" s="259">
        <v>9</v>
      </c>
    </row>
    <row r="25" spans="1:80" x14ac:dyDescent="0.25">
      <c r="A25" s="260">
        <v>14</v>
      </c>
      <c r="B25" s="261" t="s">
        <v>146</v>
      </c>
      <c r="C25" s="262" t="s">
        <v>147</v>
      </c>
      <c r="D25" s="263" t="s">
        <v>114</v>
      </c>
      <c r="E25" s="264">
        <v>12</v>
      </c>
      <c r="F25" s="264">
        <v>0</v>
      </c>
      <c r="G25" s="265">
        <f t="shared" si="0"/>
        <v>0</v>
      </c>
      <c r="H25" s="266">
        <v>0</v>
      </c>
      <c r="I25" s="267">
        <f t="shared" si="1"/>
        <v>0</v>
      </c>
      <c r="J25" s="266">
        <v>0</v>
      </c>
      <c r="K25" s="267">
        <f t="shared" si="2"/>
        <v>0</v>
      </c>
      <c r="O25" s="259">
        <v>2</v>
      </c>
      <c r="AA25" s="232">
        <v>1</v>
      </c>
      <c r="AB25" s="232">
        <v>9</v>
      </c>
      <c r="AC25" s="232">
        <v>9</v>
      </c>
      <c r="AZ25" s="232">
        <v>4</v>
      </c>
      <c r="BA25" s="232">
        <f t="shared" si="3"/>
        <v>0</v>
      </c>
      <c r="BB25" s="232">
        <f t="shared" si="4"/>
        <v>0</v>
      </c>
      <c r="BC25" s="232">
        <f t="shared" si="5"/>
        <v>0</v>
      </c>
      <c r="BD25" s="232">
        <f t="shared" si="6"/>
        <v>0</v>
      </c>
      <c r="BE25" s="232">
        <f t="shared" si="7"/>
        <v>0</v>
      </c>
      <c r="CA25" s="259">
        <v>1</v>
      </c>
      <c r="CB25" s="259">
        <v>9</v>
      </c>
    </row>
    <row r="26" spans="1:80" x14ac:dyDescent="0.25">
      <c r="A26" s="260">
        <v>15</v>
      </c>
      <c r="B26" s="261" t="s">
        <v>148</v>
      </c>
      <c r="C26" s="262" t="s">
        <v>149</v>
      </c>
      <c r="D26" s="263" t="s">
        <v>114</v>
      </c>
      <c r="E26" s="264">
        <v>1</v>
      </c>
      <c r="F26" s="264">
        <v>0</v>
      </c>
      <c r="G26" s="265">
        <f t="shared" si="0"/>
        <v>0</v>
      </c>
      <c r="H26" s="266">
        <v>0</v>
      </c>
      <c r="I26" s="267">
        <f t="shared" si="1"/>
        <v>0</v>
      </c>
      <c r="J26" s="266">
        <v>0</v>
      </c>
      <c r="K26" s="267">
        <f t="shared" si="2"/>
        <v>0</v>
      </c>
      <c r="O26" s="259">
        <v>2</v>
      </c>
      <c r="AA26" s="232">
        <v>1</v>
      </c>
      <c r="AB26" s="232">
        <v>9</v>
      </c>
      <c r="AC26" s="232">
        <v>9</v>
      </c>
      <c r="AZ26" s="232">
        <v>4</v>
      </c>
      <c r="BA26" s="232">
        <f t="shared" si="3"/>
        <v>0</v>
      </c>
      <c r="BB26" s="232">
        <f t="shared" si="4"/>
        <v>0</v>
      </c>
      <c r="BC26" s="232">
        <f t="shared" si="5"/>
        <v>0</v>
      </c>
      <c r="BD26" s="232">
        <f t="shared" si="6"/>
        <v>0</v>
      </c>
      <c r="BE26" s="232">
        <f t="shared" si="7"/>
        <v>0</v>
      </c>
      <c r="CA26" s="259">
        <v>1</v>
      </c>
      <c r="CB26" s="259">
        <v>9</v>
      </c>
    </row>
    <row r="27" spans="1:80" x14ac:dyDescent="0.25">
      <c r="A27" s="260">
        <v>16</v>
      </c>
      <c r="B27" s="261" t="s">
        <v>150</v>
      </c>
      <c r="C27" s="262" t="s">
        <v>151</v>
      </c>
      <c r="D27" s="263" t="s">
        <v>114</v>
      </c>
      <c r="E27" s="264">
        <v>5</v>
      </c>
      <c r="F27" s="264">
        <v>0</v>
      </c>
      <c r="G27" s="265">
        <f t="shared" si="0"/>
        <v>0</v>
      </c>
      <c r="H27" s="266">
        <v>0</v>
      </c>
      <c r="I27" s="267">
        <f t="shared" si="1"/>
        <v>0</v>
      </c>
      <c r="J27" s="266">
        <v>0</v>
      </c>
      <c r="K27" s="267">
        <f t="shared" si="2"/>
        <v>0</v>
      </c>
      <c r="O27" s="259">
        <v>2</v>
      </c>
      <c r="AA27" s="232">
        <v>1</v>
      </c>
      <c r="AB27" s="232">
        <v>9</v>
      </c>
      <c r="AC27" s="232">
        <v>9</v>
      </c>
      <c r="AZ27" s="232">
        <v>4</v>
      </c>
      <c r="BA27" s="232">
        <f t="shared" si="3"/>
        <v>0</v>
      </c>
      <c r="BB27" s="232">
        <f t="shared" si="4"/>
        <v>0</v>
      </c>
      <c r="BC27" s="232">
        <f t="shared" si="5"/>
        <v>0</v>
      </c>
      <c r="BD27" s="232">
        <f t="shared" si="6"/>
        <v>0</v>
      </c>
      <c r="BE27" s="232">
        <f t="shared" si="7"/>
        <v>0</v>
      </c>
      <c r="CA27" s="259">
        <v>1</v>
      </c>
      <c r="CB27" s="259">
        <v>9</v>
      </c>
    </row>
    <row r="28" spans="1:80" x14ac:dyDescent="0.25">
      <c r="A28" s="260">
        <v>17</v>
      </c>
      <c r="B28" s="261" t="s">
        <v>152</v>
      </c>
      <c r="C28" s="262" t="s">
        <v>153</v>
      </c>
      <c r="D28" s="263" t="s">
        <v>114</v>
      </c>
      <c r="E28" s="264">
        <v>2</v>
      </c>
      <c r="F28" s="264">
        <v>0</v>
      </c>
      <c r="G28" s="265">
        <f t="shared" si="0"/>
        <v>0</v>
      </c>
      <c r="H28" s="266">
        <v>0</v>
      </c>
      <c r="I28" s="267">
        <f t="shared" si="1"/>
        <v>0</v>
      </c>
      <c r="J28" s="266">
        <v>0</v>
      </c>
      <c r="K28" s="267">
        <f t="shared" si="2"/>
        <v>0</v>
      </c>
      <c r="O28" s="259">
        <v>2</v>
      </c>
      <c r="AA28" s="232">
        <v>1</v>
      </c>
      <c r="AB28" s="232">
        <v>9</v>
      </c>
      <c r="AC28" s="232">
        <v>9</v>
      </c>
      <c r="AZ28" s="232">
        <v>4</v>
      </c>
      <c r="BA28" s="232">
        <f t="shared" si="3"/>
        <v>0</v>
      </c>
      <c r="BB28" s="232">
        <f t="shared" si="4"/>
        <v>0</v>
      </c>
      <c r="BC28" s="232">
        <f t="shared" si="5"/>
        <v>0</v>
      </c>
      <c r="BD28" s="232">
        <f t="shared" si="6"/>
        <v>0</v>
      </c>
      <c r="BE28" s="232">
        <f t="shared" si="7"/>
        <v>0</v>
      </c>
      <c r="CA28" s="259">
        <v>1</v>
      </c>
      <c r="CB28" s="259">
        <v>9</v>
      </c>
    </row>
    <row r="29" spans="1:80" x14ac:dyDescent="0.25">
      <c r="A29" s="260">
        <v>18</v>
      </c>
      <c r="B29" s="261" t="s">
        <v>154</v>
      </c>
      <c r="C29" s="262" t="s">
        <v>155</v>
      </c>
      <c r="D29" s="263" t="s">
        <v>114</v>
      </c>
      <c r="E29" s="264">
        <v>2</v>
      </c>
      <c r="F29" s="264">
        <v>0</v>
      </c>
      <c r="G29" s="265">
        <f t="shared" si="0"/>
        <v>0</v>
      </c>
      <c r="H29" s="266">
        <v>0</v>
      </c>
      <c r="I29" s="267">
        <f t="shared" si="1"/>
        <v>0</v>
      </c>
      <c r="J29" s="266">
        <v>0</v>
      </c>
      <c r="K29" s="267">
        <f t="shared" si="2"/>
        <v>0</v>
      </c>
      <c r="O29" s="259">
        <v>2</v>
      </c>
      <c r="AA29" s="232">
        <v>1</v>
      </c>
      <c r="AB29" s="232">
        <v>9</v>
      </c>
      <c r="AC29" s="232">
        <v>9</v>
      </c>
      <c r="AZ29" s="232">
        <v>4</v>
      </c>
      <c r="BA29" s="232">
        <f t="shared" si="3"/>
        <v>0</v>
      </c>
      <c r="BB29" s="232">
        <f t="shared" si="4"/>
        <v>0</v>
      </c>
      <c r="BC29" s="232">
        <f t="shared" si="5"/>
        <v>0</v>
      </c>
      <c r="BD29" s="232">
        <f t="shared" si="6"/>
        <v>0</v>
      </c>
      <c r="BE29" s="232">
        <f t="shared" si="7"/>
        <v>0</v>
      </c>
      <c r="CA29" s="259">
        <v>1</v>
      </c>
      <c r="CB29" s="259">
        <v>9</v>
      </c>
    </row>
    <row r="30" spans="1:80" x14ac:dyDescent="0.25">
      <c r="A30" s="260">
        <v>19</v>
      </c>
      <c r="B30" s="261" t="s">
        <v>156</v>
      </c>
      <c r="C30" s="262" t="s">
        <v>157</v>
      </c>
      <c r="D30" s="263" t="s">
        <v>114</v>
      </c>
      <c r="E30" s="264">
        <v>9</v>
      </c>
      <c r="F30" s="264">
        <v>0</v>
      </c>
      <c r="G30" s="265">
        <f t="shared" si="0"/>
        <v>0</v>
      </c>
      <c r="H30" s="266">
        <v>0</v>
      </c>
      <c r="I30" s="267">
        <f t="shared" si="1"/>
        <v>0</v>
      </c>
      <c r="J30" s="266">
        <v>0</v>
      </c>
      <c r="K30" s="267">
        <f t="shared" si="2"/>
        <v>0</v>
      </c>
      <c r="O30" s="259">
        <v>2</v>
      </c>
      <c r="AA30" s="232">
        <v>1</v>
      </c>
      <c r="AB30" s="232">
        <v>9</v>
      </c>
      <c r="AC30" s="232">
        <v>9</v>
      </c>
      <c r="AZ30" s="232">
        <v>4</v>
      </c>
      <c r="BA30" s="232">
        <f t="shared" si="3"/>
        <v>0</v>
      </c>
      <c r="BB30" s="232">
        <f t="shared" si="4"/>
        <v>0</v>
      </c>
      <c r="BC30" s="232">
        <f t="shared" si="5"/>
        <v>0</v>
      </c>
      <c r="BD30" s="232">
        <f t="shared" si="6"/>
        <v>0</v>
      </c>
      <c r="BE30" s="232">
        <f t="shared" si="7"/>
        <v>0</v>
      </c>
      <c r="CA30" s="259">
        <v>1</v>
      </c>
      <c r="CB30" s="259">
        <v>9</v>
      </c>
    </row>
    <row r="31" spans="1:80" x14ac:dyDescent="0.25">
      <c r="A31" s="260">
        <v>20</v>
      </c>
      <c r="B31" s="261" t="s">
        <v>158</v>
      </c>
      <c r="C31" s="262" t="s">
        <v>159</v>
      </c>
      <c r="D31" s="263" t="s">
        <v>114</v>
      </c>
      <c r="E31" s="264">
        <v>7</v>
      </c>
      <c r="F31" s="264">
        <v>0</v>
      </c>
      <c r="G31" s="265">
        <f t="shared" si="0"/>
        <v>0</v>
      </c>
      <c r="H31" s="266">
        <v>0</v>
      </c>
      <c r="I31" s="267">
        <f t="shared" si="1"/>
        <v>0</v>
      </c>
      <c r="J31" s="266">
        <v>0</v>
      </c>
      <c r="K31" s="267">
        <f t="shared" si="2"/>
        <v>0</v>
      </c>
      <c r="O31" s="259">
        <v>2</v>
      </c>
      <c r="AA31" s="232">
        <v>1</v>
      </c>
      <c r="AB31" s="232">
        <v>9</v>
      </c>
      <c r="AC31" s="232">
        <v>9</v>
      </c>
      <c r="AZ31" s="232">
        <v>4</v>
      </c>
      <c r="BA31" s="232">
        <f t="shared" si="3"/>
        <v>0</v>
      </c>
      <c r="BB31" s="232">
        <f t="shared" si="4"/>
        <v>0</v>
      </c>
      <c r="BC31" s="232">
        <f t="shared" si="5"/>
        <v>0</v>
      </c>
      <c r="BD31" s="232">
        <f t="shared" si="6"/>
        <v>0</v>
      </c>
      <c r="BE31" s="232">
        <f t="shared" si="7"/>
        <v>0</v>
      </c>
      <c r="CA31" s="259">
        <v>1</v>
      </c>
      <c r="CB31" s="259">
        <v>9</v>
      </c>
    </row>
    <row r="32" spans="1:80" x14ac:dyDescent="0.25">
      <c r="A32" s="260">
        <v>21</v>
      </c>
      <c r="B32" s="261" t="s">
        <v>160</v>
      </c>
      <c r="C32" s="262" t="s">
        <v>161</v>
      </c>
      <c r="D32" s="263" t="s">
        <v>114</v>
      </c>
      <c r="E32" s="264">
        <v>1</v>
      </c>
      <c r="F32" s="264">
        <v>0</v>
      </c>
      <c r="G32" s="265">
        <f t="shared" si="0"/>
        <v>0</v>
      </c>
      <c r="H32" s="266">
        <v>0</v>
      </c>
      <c r="I32" s="267">
        <f t="shared" si="1"/>
        <v>0</v>
      </c>
      <c r="J32" s="266">
        <v>0</v>
      </c>
      <c r="K32" s="267">
        <f t="shared" si="2"/>
        <v>0</v>
      </c>
      <c r="O32" s="259">
        <v>2</v>
      </c>
      <c r="AA32" s="232">
        <v>1</v>
      </c>
      <c r="AB32" s="232">
        <v>9</v>
      </c>
      <c r="AC32" s="232">
        <v>9</v>
      </c>
      <c r="AZ32" s="232">
        <v>4</v>
      </c>
      <c r="BA32" s="232">
        <f t="shared" si="3"/>
        <v>0</v>
      </c>
      <c r="BB32" s="232">
        <f t="shared" si="4"/>
        <v>0</v>
      </c>
      <c r="BC32" s="232">
        <f t="shared" si="5"/>
        <v>0</v>
      </c>
      <c r="BD32" s="232">
        <f t="shared" si="6"/>
        <v>0</v>
      </c>
      <c r="BE32" s="232">
        <f t="shared" si="7"/>
        <v>0</v>
      </c>
      <c r="CA32" s="259">
        <v>1</v>
      </c>
      <c r="CB32" s="259">
        <v>9</v>
      </c>
    </row>
    <row r="33" spans="1:80" x14ac:dyDescent="0.25">
      <c r="A33" s="260">
        <v>22</v>
      </c>
      <c r="B33" s="261" t="s">
        <v>162</v>
      </c>
      <c r="C33" s="262" t="s">
        <v>163</v>
      </c>
      <c r="D33" s="263" t="s">
        <v>114</v>
      </c>
      <c r="E33" s="264">
        <v>2</v>
      </c>
      <c r="F33" s="264">
        <v>0</v>
      </c>
      <c r="G33" s="265">
        <f t="shared" si="0"/>
        <v>0</v>
      </c>
      <c r="H33" s="266">
        <v>0</v>
      </c>
      <c r="I33" s="267">
        <f t="shared" si="1"/>
        <v>0</v>
      </c>
      <c r="J33" s="266">
        <v>0</v>
      </c>
      <c r="K33" s="267">
        <f t="shared" si="2"/>
        <v>0</v>
      </c>
      <c r="O33" s="259">
        <v>2</v>
      </c>
      <c r="AA33" s="232">
        <v>1</v>
      </c>
      <c r="AB33" s="232">
        <v>9</v>
      </c>
      <c r="AC33" s="232">
        <v>9</v>
      </c>
      <c r="AZ33" s="232">
        <v>4</v>
      </c>
      <c r="BA33" s="232">
        <f t="shared" si="3"/>
        <v>0</v>
      </c>
      <c r="BB33" s="232">
        <f t="shared" si="4"/>
        <v>0</v>
      </c>
      <c r="BC33" s="232">
        <f t="shared" si="5"/>
        <v>0</v>
      </c>
      <c r="BD33" s="232">
        <f t="shared" si="6"/>
        <v>0</v>
      </c>
      <c r="BE33" s="232">
        <f t="shared" si="7"/>
        <v>0</v>
      </c>
      <c r="CA33" s="259">
        <v>1</v>
      </c>
      <c r="CB33" s="259">
        <v>9</v>
      </c>
    </row>
    <row r="34" spans="1:80" x14ac:dyDescent="0.25">
      <c r="A34" s="260">
        <v>23</v>
      </c>
      <c r="B34" s="261" t="s">
        <v>164</v>
      </c>
      <c r="C34" s="262" t="s">
        <v>165</v>
      </c>
      <c r="D34" s="263" t="s">
        <v>114</v>
      </c>
      <c r="E34" s="264">
        <v>28</v>
      </c>
      <c r="F34" s="264">
        <v>0</v>
      </c>
      <c r="G34" s="265">
        <f t="shared" si="0"/>
        <v>0</v>
      </c>
      <c r="H34" s="266">
        <v>0</v>
      </c>
      <c r="I34" s="267">
        <f t="shared" si="1"/>
        <v>0</v>
      </c>
      <c r="J34" s="266">
        <v>0</v>
      </c>
      <c r="K34" s="267">
        <f t="shared" si="2"/>
        <v>0</v>
      </c>
      <c r="O34" s="259">
        <v>2</v>
      </c>
      <c r="AA34" s="232">
        <v>1</v>
      </c>
      <c r="AB34" s="232">
        <v>9</v>
      </c>
      <c r="AC34" s="232">
        <v>9</v>
      </c>
      <c r="AZ34" s="232">
        <v>4</v>
      </c>
      <c r="BA34" s="232">
        <f t="shared" si="3"/>
        <v>0</v>
      </c>
      <c r="BB34" s="232">
        <f t="shared" si="4"/>
        <v>0</v>
      </c>
      <c r="BC34" s="232">
        <f t="shared" si="5"/>
        <v>0</v>
      </c>
      <c r="BD34" s="232">
        <f t="shared" si="6"/>
        <v>0</v>
      </c>
      <c r="BE34" s="232">
        <f t="shared" si="7"/>
        <v>0</v>
      </c>
      <c r="CA34" s="259">
        <v>1</v>
      </c>
      <c r="CB34" s="259">
        <v>9</v>
      </c>
    </row>
    <row r="35" spans="1:80" x14ac:dyDescent="0.25">
      <c r="A35" s="260">
        <v>24</v>
      </c>
      <c r="B35" s="261" t="s">
        <v>166</v>
      </c>
      <c r="C35" s="262" t="s">
        <v>167</v>
      </c>
      <c r="D35" s="263" t="s">
        <v>133</v>
      </c>
      <c r="E35" s="264">
        <v>10</v>
      </c>
      <c r="F35" s="264">
        <v>0</v>
      </c>
      <c r="G35" s="265">
        <f t="shared" si="0"/>
        <v>0</v>
      </c>
      <c r="H35" s="266">
        <v>0</v>
      </c>
      <c r="I35" s="267">
        <f t="shared" si="1"/>
        <v>0</v>
      </c>
      <c r="J35" s="266">
        <v>0</v>
      </c>
      <c r="K35" s="267">
        <f t="shared" si="2"/>
        <v>0</v>
      </c>
      <c r="O35" s="259">
        <v>2</v>
      </c>
      <c r="AA35" s="232">
        <v>1</v>
      </c>
      <c r="AB35" s="232">
        <v>9</v>
      </c>
      <c r="AC35" s="232">
        <v>9</v>
      </c>
      <c r="AZ35" s="232">
        <v>4</v>
      </c>
      <c r="BA35" s="232">
        <f t="shared" si="3"/>
        <v>0</v>
      </c>
      <c r="BB35" s="232">
        <f t="shared" si="4"/>
        <v>0</v>
      </c>
      <c r="BC35" s="232">
        <f t="shared" si="5"/>
        <v>0</v>
      </c>
      <c r="BD35" s="232">
        <f t="shared" si="6"/>
        <v>0</v>
      </c>
      <c r="BE35" s="232">
        <f t="shared" si="7"/>
        <v>0</v>
      </c>
      <c r="CA35" s="259">
        <v>1</v>
      </c>
      <c r="CB35" s="259">
        <v>9</v>
      </c>
    </row>
    <row r="36" spans="1:80" ht="20" x14ac:dyDescent="0.25">
      <c r="A36" s="260">
        <v>25</v>
      </c>
      <c r="B36" s="261" t="s">
        <v>168</v>
      </c>
      <c r="C36" s="262" t="s">
        <v>169</v>
      </c>
      <c r="D36" s="263" t="s">
        <v>114</v>
      </c>
      <c r="E36" s="264">
        <v>5</v>
      </c>
      <c r="F36" s="264">
        <v>0</v>
      </c>
      <c r="G36" s="265">
        <f t="shared" si="0"/>
        <v>0</v>
      </c>
      <c r="H36" s="266">
        <v>0</v>
      </c>
      <c r="I36" s="267">
        <f t="shared" si="1"/>
        <v>0</v>
      </c>
      <c r="J36" s="266">
        <v>0</v>
      </c>
      <c r="K36" s="267">
        <f t="shared" si="2"/>
        <v>0</v>
      </c>
      <c r="O36" s="259">
        <v>2</v>
      </c>
      <c r="AA36" s="232">
        <v>1</v>
      </c>
      <c r="AB36" s="232">
        <v>9</v>
      </c>
      <c r="AC36" s="232">
        <v>9</v>
      </c>
      <c r="AZ36" s="232">
        <v>4</v>
      </c>
      <c r="BA36" s="232">
        <f t="shared" si="3"/>
        <v>0</v>
      </c>
      <c r="BB36" s="232">
        <f t="shared" si="4"/>
        <v>0</v>
      </c>
      <c r="BC36" s="232">
        <f t="shared" si="5"/>
        <v>0</v>
      </c>
      <c r="BD36" s="232">
        <f t="shared" si="6"/>
        <v>0</v>
      </c>
      <c r="BE36" s="232">
        <f t="shared" si="7"/>
        <v>0</v>
      </c>
      <c r="CA36" s="259">
        <v>1</v>
      </c>
      <c r="CB36" s="259">
        <v>9</v>
      </c>
    </row>
    <row r="37" spans="1:80" x14ac:dyDescent="0.25">
      <c r="A37" s="260">
        <v>26</v>
      </c>
      <c r="B37" s="261" t="s">
        <v>170</v>
      </c>
      <c r="C37" s="262" t="s">
        <v>171</v>
      </c>
      <c r="D37" s="263" t="s">
        <v>133</v>
      </c>
      <c r="E37" s="264">
        <v>25</v>
      </c>
      <c r="F37" s="264">
        <v>0</v>
      </c>
      <c r="G37" s="265">
        <f t="shared" si="0"/>
        <v>0</v>
      </c>
      <c r="H37" s="266">
        <v>0</v>
      </c>
      <c r="I37" s="267">
        <f t="shared" si="1"/>
        <v>0</v>
      </c>
      <c r="J37" s="266">
        <v>0</v>
      </c>
      <c r="K37" s="267">
        <f t="shared" si="2"/>
        <v>0</v>
      </c>
      <c r="O37" s="259">
        <v>2</v>
      </c>
      <c r="AA37" s="232">
        <v>1</v>
      </c>
      <c r="AB37" s="232">
        <v>9</v>
      </c>
      <c r="AC37" s="232">
        <v>9</v>
      </c>
      <c r="AZ37" s="232">
        <v>4</v>
      </c>
      <c r="BA37" s="232">
        <f t="shared" si="3"/>
        <v>0</v>
      </c>
      <c r="BB37" s="232">
        <f t="shared" si="4"/>
        <v>0</v>
      </c>
      <c r="BC37" s="232">
        <f t="shared" si="5"/>
        <v>0</v>
      </c>
      <c r="BD37" s="232">
        <f t="shared" si="6"/>
        <v>0</v>
      </c>
      <c r="BE37" s="232">
        <f t="shared" si="7"/>
        <v>0</v>
      </c>
      <c r="CA37" s="259">
        <v>1</v>
      </c>
      <c r="CB37" s="259">
        <v>9</v>
      </c>
    </row>
    <row r="38" spans="1:80" x14ac:dyDescent="0.25">
      <c r="A38" s="260">
        <v>27</v>
      </c>
      <c r="B38" s="261" t="s">
        <v>172</v>
      </c>
      <c r="C38" s="262" t="s">
        <v>173</v>
      </c>
      <c r="D38" s="263" t="s">
        <v>133</v>
      </c>
      <c r="E38" s="264">
        <v>15</v>
      </c>
      <c r="F38" s="264">
        <v>0</v>
      </c>
      <c r="G38" s="265">
        <f t="shared" si="0"/>
        <v>0</v>
      </c>
      <c r="H38" s="266">
        <v>0</v>
      </c>
      <c r="I38" s="267">
        <f t="shared" si="1"/>
        <v>0</v>
      </c>
      <c r="J38" s="266">
        <v>0</v>
      </c>
      <c r="K38" s="267">
        <f t="shared" si="2"/>
        <v>0</v>
      </c>
      <c r="O38" s="259">
        <v>2</v>
      </c>
      <c r="AA38" s="232">
        <v>1</v>
      </c>
      <c r="AB38" s="232">
        <v>9</v>
      </c>
      <c r="AC38" s="232">
        <v>9</v>
      </c>
      <c r="AZ38" s="232">
        <v>4</v>
      </c>
      <c r="BA38" s="232">
        <f t="shared" si="3"/>
        <v>0</v>
      </c>
      <c r="BB38" s="232">
        <f t="shared" si="4"/>
        <v>0</v>
      </c>
      <c r="BC38" s="232">
        <f t="shared" si="5"/>
        <v>0</v>
      </c>
      <c r="BD38" s="232">
        <f t="shared" si="6"/>
        <v>0</v>
      </c>
      <c r="BE38" s="232">
        <f t="shared" si="7"/>
        <v>0</v>
      </c>
      <c r="CA38" s="259">
        <v>1</v>
      </c>
      <c r="CB38" s="259">
        <v>9</v>
      </c>
    </row>
    <row r="39" spans="1:80" x14ac:dyDescent="0.25">
      <c r="A39" s="260">
        <v>28</v>
      </c>
      <c r="B39" s="261" t="s">
        <v>174</v>
      </c>
      <c r="C39" s="262" t="s">
        <v>175</v>
      </c>
      <c r="D39" s="263" t="s">
        <v>133</v>
      </c>
      <c r="E39" s="264">
        <v>5</v>
      </c>
      <c r="F39" s="264">
        <v>0</v>
      </c>
      <c r="G39" s="265">
        <f t="shared" si="0"/>
        <v>0</v>
      </c>
      <c r="H39" s="266">
        <v>0</v>
      </c>
      <c r="I39" s="267">
        <f t="shared" si="1"/>
        <v>0</v>
      </c>
      <c r="J39" s="266">
        <v>0</v>
      </c>
      <c r="K39" s="267">
        <f t="shared" si="2"/>
        <v>0</v>
      </c>
      <c r="O39" s="259">
        <v>2</v>
      </c>
      <c r="AA39" s="232">
        <v>1</v>
      </c>
      <c r="AB39" s="232">
        <v>9</v>
      </c>
      <c r="AC39" s="232">
        <v>9</v>
      </c>
      <c r="AZ39" s="232">
        <v>4</v>
      </c>
      <c r="BA39" s="232">
        <f t="shared" si="3"/>
        <v>0</v>
      </c>
      <c r="BB39" s="232">
        <f t="shared" si="4"/>
        <v>0</v>
      </c>
      <c r="BC39" s="232">
        <f t="shared" si="5"/>
        <v>0</v>
      </c>
      <c r="BD39" s="232">
        <f t="shared" si="6"/>
        <v>0</v>
      </c>
      <c r="BE39" s="232">
        <f t="shared" si="7"/>
        <v>0</v>
      </c>
      <c r="CA39" s="259">
        <v>1</v>
      </c>
      <c r="CB39" s="259">
        <v>9</v>
      </c>
    </row>
    <row r="40" spans="1:80" x14ac:dyDescent="0.25">
      <c r="A40" s="260">
        <v>29</v>
      </c>
      <c r="B40" s="261" t="s">
        <v>176</v>
      </c>
      <c r="C40" s="262" t="s">
        <v>177</v>
      </c>
      <c r="D40" s="263" t="s">
        <v>133</v>
      </c>
      <c r="E40" s="264">
        <v>310</v>
      </c>
      <c r="F40" s="264">
        <v>0</v>
      </c>
      <c r="G40" s="265">
        <f t="shared" si="0"/>
        <v>0</v>
      </c>
      <c r="H40" s="266">
        <v>0</v>
      </c>
      <c r="I40" s="267">
        <f t="shared" si="1"/>
        <v>0</v>
      </c>
      <c r="J40" s="266">
        <v>0</v>
      </c>
      <c r="K40" s="267">
        <f t="shared" si="2"/>
        <v>0</v>
      </c>
      <c r="O40" s="259">
        <v>2</v>
      </c>
      <c r="AA40" s="232">
        <v>1</v>
      </c>
      <c r="AB40" s="232">
        <v>9</v>
      </c>
      <c r="AC40" s="232">
        <v>9</v>
      </c>
      <c r="AZ40" s="232">
        <v>4</v>
      </c>
      <c r="BA40" s="232">
        <f t="shared" si="3"/>
        <v>0</v>
      </c>
      <c r="BB40" s="232">
        <f t="shared" si="4"/>
        <v>0</v>
      </c>
      <c r="BC40" s="232">
        <f t="shared" si="5"/>
        <v>0</v>
      </c>
      <c r="BD40" s="232">
        <f t="shared" si="6"/>
        <v>0</v>
      </c>
      <c r="BE40" s="232">
        <f t="shared" si="7"/>
        <v>0</v>
      </c>
      <c r="CA40" s="259">
        <v>1</v>
      </c>
      <c r="CB40" s="259">
        <v>9</v>
      </c>
    </row>
    <row r="41" spans="1:80" x14ac:dyDescent="0.25">
      <c r="A41" s="260">
        <v>30</v>
      </c>
      <c r="B41" s="261" t="s">
        <v>178</v>
      </c>
      <c r="C41" s="262" t="s">
        <v>179</v>
      </c>
      <c r="D41" s="263" t="s">
        <v>133</v>
      </c>
      <c r="E41" s="264">
        <v>740</v>
      </c>
      <c r="F41" s="264">
        <v>0</v>
      </c>
      <c r="G41" s="265">
        <f t="shared" si="0"/>
        <v>0</v>
      </c>
      <c r="H41" s="266">
        <v>0</v>
      </c>
      <c r="I41" s="267">
        <f t="shared" si="1"/>
        <v>0</v>
      </c>
      <c r="J41" s="266">
        <v>0</v>
      </c>
      <c r="K41" s="267">
        <f t="shared" si="2"/>
        <v>0</v>
      </c>
      <c r="O41" s="259">
        <v>2</v>
      </c>
      <c r="AA41" s="232">
        <v>1</v>
      </c>
      <c r="AB41" s="232">
        <v>9</v>
      </c>
      <c r="AC41" s="232">
        <v>9</v>
      </c>
      <c r="AZ41" s="232">
        <v>4</v>
      </c>
      <c r="BA41" s="232">
        <f t="shared" si="3"/>
        <v>0</v>
      </c>
      <c r="BB41" s="232">
        <f t="shared" si="4"/>
        <v>0</v>
      </c>
      <c r="BC41" s="232">
        <f t="shared" si="5"/>
        <v>0</v>
      </c>
      <c r="BD41" s="232">
        <f t="shared" si="6"/>
        <v>0</v>
      </c>
      <c r="BE41" s="232">
        <f t="shared" si="7"/>
        <v>0</v>
      </c>
      <c r="CA41" s="259">
        <v>1</v>
      </c>
      <c r="CB41" s="259">
        <v>9</v>
      </c>
    </row>
    <row r="42" spans="1:80" x14ac:dyDescent="0.25">
      <c r="A42" s="260">
        <v>31</v>
      </c>
      <c r="B42" s="261" t="s">
        <v>180</v>
      </c>
      <c r="C42" s="262" t="s">
        <v>181</v>
      </c>
      <c r="D42" s="263" t="s">
        <v>133</v>
      </c>
      <c r="E42" s="264">
        <v>380</v>
      </c>
      <c r="F42" s="264">
        <v>0</v>
      </c>
      <c r="G42" s="265">
        <f t="shared" si="0"/>
        <v>0</v>
      </c>
      <c r="H42" s="266">
        <v>0</v>
      </c>
      <c r="I42" s="267">
        <f t="shared" si="1"/>
        <v>0</v>
      </c>
      <c r="J42" s="266">
        <v>0</v>
      </c>
      <c r="K42" s="267">
        <f t="shared" si="2"/>
        <v>0</v>
      </c>
      <c r="O42" s="259">
        <v>2</v>
      </c>
      <c r="AA42" s="232">
        <v>1</v>
      </c>
      <c r="AB42" s="232">
        <v>9</v>
      </c>
      <c r="AC42" s="232">
        <v>9</v>
      </c>
      <c r="AZ42" s="232">
        <v>4</v>
      </c>
      <c r="BA42" s="232">
        <f t="shared" si="3"/>
        <v>0</v>
      </c>
      <c r="BB42" s="232">
        <f t="shared" si="4"/>
        <v>0</v>
      </c>
      <c r="BC42" s="232">
        <f t="shared" si="5"/>
        <v>0</v>
      </c>
      <c r="BD42" s="232">
        <f t="shared" si="6"/>
        <v>0</v>
      </c>
      <c r="BE42" s="232">
        <f t="shared" si="7"/>
        <v>0</v>
      </c>
      <c r="CA42" s="259">
        <v>1</v>
      </c>
      <c r="CB42" s="259">
        <v>9</v>
      </c>
    </row>
    <row r="43" spans="1:80" x14ac:dyDescent="0.25">
      <c r="A43" s="260">
        <v>32</v>
      </c>
      <c r="B43" s="261" t="s">
        <v>182</v>
      </c>
      <c r="C43" s="262" t="s">
        <v>183</v>
      </c>
      <c r="D43" s="263" t="s">
        <v>133</v>
      </c>
      <c r="E43" s="264">
        <v>5</v>
      </c>
      <c r="F43" s="264"/>
      <c r="G43" s="265">
        <f t="shared" si="0"/>
        <v>0</v>
      </c>
      <c r="H43" s="266">
        <v>0</v>
      </c>
      <c r="I43" s="267">
        <f t="shared" si="1"/>
        <v>0</v>
      </c>
      <c r="J43" s="266">
        <v>0</v>
      </c>
      <c r="K43" s="267">
        <f t="shared" si="2"/>
        <v>0</v>
      </c>
      <c r="O43" s="259">
        <v>2</v>
      </c>
      <c r="AA43" s="232">
        <v>1</v>
      </c>
      <c r="AB43" s="232">
        <v>9</v>
      </c>
      <c r="AC43" s="232">
        <v>9</v>
      </c>
      <c r="AZ43" s="232">
        <v>4</v>
      </c>
      <c r="BA43" s="232">
        <f t="shared" si="3"/>
        <v>0</v>
      </c>
      <c r="BB43" s="232">
        <f t="shared" si="4"/>
        <v>0</v>
      </c>
      <c r="BC43" s="232">
        <f t="shared" si="5"/>
        <v>0</v>
      </c>
      <c r="BD43" s="232">
        <f t="shared" si="6"/>
        <v>0</v>
      </c>
      <c r="BE43" s="232">
        <f t="shared" si="7"/>
        <v>0</v>
      </c>
      <c r="CA43" s="259">
        <v>1</v>
      </c>
      <c r="CB43" s="259">
        <v>9</v>
      </c>
    </row>
    <row r="44" spans="1:80" x14ac:dyDescent="0.25">
      <c r="A44" s="260">
        <v>33</v>
      </c>
      <c r="B44" s="261" t="s">
        <v>184</v>
      </c>
      <c r="C44" s="262" t="s">
        <v>185</v>
      </c>
      <c r="D44" s="263" t="s">
        <v>133</v>
      </c>
      <c r="E44" s="264">
        <v>410</v>
      </c>
      <c r="F44" s="264">
        <v>0</v>
      </c>
      <c r="G44" s="265">
        <f t="shared" si="0"/>
        <v>0</v>
      </c>
      <c r="H44" s="266">
        <v>0</v>
      </c>
      <c r="I44" s="267">
        <f t="shared" si="1"/>
        <v>0</v>
      </c>
      <c r="J44" s="266">
        <v>0</v>
      </c>
      <c r="K44" s="267">
        <f t="shared" si="2"/>
        <v>0</v>
      </c>
      <c r="O44" s="259">
        <v>2</v>
      </c>
      <c r="AA44" s="232">
        <v>1</v>
      </c>
      <c r="AB44" s="232">
        <v>9</v>
      </c>
      <c r="AC44" s="232">
        <v>9</v>
      </c>
      <c r="AZ44" s="232">
        <v>4</v>
      </c>
      <c r="BA44" s="232">
        <f t="shared" si="3"/>
        <v>0</v>
      </c>
      <c r="BB44" s="232">
        <f t="shared" si="4"/>
        <v>0</v>
      </c>
      <c r="BC44" s="232">
        <f t="shared" si="5"/>
        <v>0</v>
      </c>
      <c r="BD44" s="232">
        <f t="shared" si="6"/>
        <v>0</v>
      </c>
      <c r="BE44" s="232">
        <f t="shared" si="7"/>
        <v>0</v>
      </c>
      <c r="CA44" s="259">
        <v>1</v>
      </c>
      <c r="CB44" s="259">
        <v>9</v>
      </c>
    </row>
    <row r="45" spans="1:80" x14ac:dyDescent="0.25">
      <c r="A45" s="260">
        <v>34</v>
      </c>
      <c r="B45" s="261" t="s">
        <v>186</v>
      </c>
      <c r="C45" s="262" t="s">
        <v>187</v>
      </c>
      <c r="D45" s="263" t="s">
        <v>133</v>
      </c>
      <c r="E45" s="264">
        <v>170</v>
      </c>
      <c r="F45" s="264">
        <v>0</v>
      </c>
      <c r="G45" s="265">
        <f t="shared" si="0"/>
        <v>0</v>
      </c>
      <c r="H45" s="266">
        <v>0</v>
      </c>
      <c r="I45" s="267">
        <f t="shared" si="1"/>
        <v>0</v>
      </c>
      <c r="J45" s="266">
        <v>0</v>
      </c>
      <c r="K45" s="267">
        <f t="shared" si="2"/>
        <v>0</v>
      </c>
      <c r="O45" s="259">
        <v>2</v>
      </c>
      <c r="AA45" s="232">
        <v>1</v>
      </c>
      <c r="AB45" s="232">
        <v>9</v>
      </c>
      <c r="AC45" s="232">
        <v>9</v>
      </c>
      <c r="AZ45" s="232">
        <v>4</v>
      </c>
      <c r="BA45" s="232">
        <f t="shared" si="3"/>
        <v>0</v>
      </c>
      <c r="BB45" s="232">
        <f t="shared" si="4"/>
        <v>0</v>
      </c>
      <c r="BC45" s="232">
        <f t="shared" si="5"/>
        <v>0</v>
      </c>
      <c r="BD45" s="232">
        <f t="shared" si="6"/>
        <v>0</v>
      </c>
      <c r="BE45" s="232">
        <f t="shared" si="7"/>
        <v>0</v>
      </c>
      <c r="CA45" s="259">
        <v>1</v>
      </c>
      <c r="CB45" s="259">
        <v>9</v>
      </c>
    </row>
    <row r="46" spans="1:80" x14ac:dyDescent="0.25">
      <c r="A46" s="260">
        <v>35</v>
      </c>
      <c r="B46" s="261" t="s">
        <v>188</v>
      </c>
      <c r="C46" s="262" t="s">
        <v>189</v>
      </c>
      <c r="D46" s="263" t="s">
        <v>114</v>
      </c>
      <c r="E46" s="264">
        <v>16</v>
      </c>
      <c r="F46" s="264">
        <v>0</v>
      </c>
      <c r="G46" s="265">
        <f t="shared" si="0"/>
        <v>0</v>
      </c>
      <c r="H46" s="266">
        <v>0</v>
      </c>
      <c r="I46" s="267">
        <f t="shared" si="1"/>
        <v>0</v>
      </c>
      <c r="J46" s="266">
        <v>0</v>
      </c>
      <c r="K46" s="267">
        <f t="shared" si="2"/>
        <v>0</v>
      </c>
      <c r="O46" s="259">
        <v>2</v>
      </c>
      <c r="AA46" s="232">
        <v>1</v>
      </c>
      <c r="AB46" s="232">
        <v>9</v>
      </c>
      <c r="AC46" s="232">
        <v>9</v>
      </c>
      <c r="AZ46" s="232">
        <v>4</v>
      </c>
      <c r="BA46" s="232">
        <f t="shared" si="3"/>
        <v>0</v>
      </c>
      <c r="BB46" s="232">
        <f t="shared" si="4"/>
        <v>0</v>
      </c>
      <c r="BC46" s="232">
        <f t="shared" si="5"/>
        <v>0</v>
      </c>
      <c r="BD46" s="232">
        <f t="shared" si="6"/>
        <v>0</v>
      </c>
      <c r="BE46" s="232">
        <f t="shared" si="7"/>
        <v>0</v>
      </c>
      <c r="CA46" s="259">
        <v>1</v>
      </c>
      <c r="CB46" s="259">
        <v>9</v>
      </c>
    </row>
    <row r="47" spans="1:80" x14ac:dyDescent="0.25">
      <c r="A47" s="260">
        <v>36</v>
      </c>
      <c r="B47" s="261" t="s">
        <v>190</v>
      </c>
      <c r="C47" s="262" t="s">
        <v>191</v>
      </c>
      <c r="D47" s="263" t="s">
        <v>133</v>
      </c>
      <c r="E47" s="264">
        <v>310</v>
      </c>
      <c r="F47" s="264">
        <v>0</v>
      </c>
      <c r="G47" s="265">
        <f t="shared" si="0"/>
        <v>0</v>
      </c>
      <c r="H47" s="266">
        <v>0</v>
      </c>
      <c r="I47" s="267">
        <f t="shared" si="1"/>
        <v>0</v>
      </c>
      <c r="J47" s="266"/>
      <c r="K47" s="267">
        <f t="shared" si="2"/>
        <v>0</v>
      </c>
      <c r="O47" s="259">
        <v>2</v>
      </c>
      <c r="AA47" s="232">
        <v>3</v>
      </c>
      <c r="AB47" s="232">
        <v>9</v>
      </c>
      <c r="AC47" s="232">
        <v>34111000</v>
      </c>
      <c r="AZ47" s="232">
        <v>3</v>
      </c>
      <c r="BA47" s="232">
        <f t="shared" si="3"/>
        <v>0</v>
      </c>
      <c r="BB47" s="232">
        <f t="shared" si="4"/>
        <v>0</v>
      </c>
      <c r="BC47" s="232">
        <f t="shared" si="5"/>
        <v>0</v>
      </c>
      <c r="BD47" s="232">
        <f t="shared" si="6"/>
        <v>0</v>
      </c>
      <c r="BE47" s="232">
        <f t="shared" si="7"/>
        <v>0</v>
      </c>
      <c r="CA47" s="259">
        <v>3</v>
      </c>
      <c r="CB47" s="259">
        <v>9</v>
      </c>
    </row>
    <row r="48" spans="1:80" ht="20" x14ac:dyDescent="0.25">
      <c r="A48" s="260">
        <v>37</v>
      </c>
      <c r="B48" s="261" t="s">
        <v>192</v>
      </c>
      <c r="C48" s="262" t="s">
        <v>193</v>
      </c>
      <c r="D48" s="263" t="s">
        <v>133</v>
      </c>
      <c r="E48" s="264">
        <v>740</v>
      </c>
      <c r="F48" s="264">
        <v>0</v>
      </c>
      <c r="G48" s="265">
        <f t="shared" si="0"/>
        <v>0</v>
      </c>
      <c r="H48" s="266">
        <v>0</v>
      </c>
      <c r="I48" s="267">
        <f t="shared" si="1"/>
        <v>0</v>
      </c>
      <c r="J48" s="266"/>
      <c r="K48" s="267">
        <f t="shared" si="2"/>
        <v>0</v>
      </c>
      <c r="O48" s="259">
        <v>2</v>
      </c>
      <c r="AA48" s="232">
        <v>3</v>
      </c>
      <c r="AB48" s="232">
        <v>9</v>
      </c>
      <c r="AC48" s="232">
        <v>34111030</v>
      </c>
      <c r="AZ48" s="232">
        <v>3</v>
      </c>
      <c r="BA48" s="232">
        <f t="shared" si="3"/>
        <v>0</v>
      </c>
      <c r="BB48" s="232">
        <f t="shared" si="4"/>
        <v>0</v>
      </c>
      <c r="BC48" s="232">
        <f t="shared" si="5"/>
        <v>0</v>
      </c>
      <c r="BD48" s="232">
        <f t="shared" si="6"/>
        <v>0</v>
      </c>
      <c r="BE48" s="232">
        <f t="shared" si="7"/>
        <v>0</v>
      </c>
      <c r="CA48" s="259">
        <v>3</v>
      </c>
      <c r="CB48" s="259">
        <v>9</v>
      </c>
    </row>
    <row r="49" spans="1:80" x14ac:dyDescent="0.25">
      <c r="A49" s="260">
        <v>38</v>
      </c>
      <c r="B49" s="261" t="s">
        <v>194</v>
      </c>
      <c r="C49" s="262" t="s">
        <v>195</v>
      </c>
      <c r="D49" s="263" t="s">
        <v>133</v>
      </c>
      <c r="E49" s="264">
        <v>380</v>
      </c>
      <c r="F49" s="264">
        <v>0</v>
      </c>
      <c r="G49" s="265">
        <f t="shared" si="0"/>
        <v>0</v>
      </c>
      <c r="H49" s="266">
        <v>2.2000000000000001E-4</v>
      </c>
      <c r="I49" s="267">
        <f t="shared" si="1"/>
        <v>8.3600000000000008E-2</v>
      </c>
      <c r="J49" s="266"/>
      <c r="K49" s="267">
        <f t="shared" si="2"/>
        <v>0</v>
      </c>
      <c r="O49" s="259">
        <v>2</v>
      </c>
      <c r="AA49" s="232">
        <v>3</v>
      </c>
      <c r="AB49" s="232">
        <v>9</v>
      </c>
      <c r="AC49" s="232">
        <v>34111038</v>
      </c>
      <c r="AZ49" s="232">
        <v>3</v>
      </c>
      <c r="BA49" s="232">
        <f t="shared" si="3"/>
        <v>0</v>
      </c>
      <c r="BB49" s="232">
        <f t="shared" si="4"/>
        <v>0</v>
      </c>
      <c r="BC49" s="232">
        <f t="shared" si="5"/>
        <v>0</v>
      </c>
      <c r="BD49" s="232">
        <f t="shared" si="6"/>
        <v>0</v>
      </c>
      <c r="BE49" s="232">
        <f t="shared" si="7"/>
        <v>0</v>
      </c>
      <c r="CA49" s="259">
        <v>3</v>
      </c>
      <c r="CB49" s="259">
        <v>9</v>
      </c>
    </row>
    <row r="50" spans="1:80" x14ac:dyDescent="0.25">
      <c r="A50" s="260">
        <v>39</v>
      </c>
      <c r="B50" s="261" t="s">
        <v>196</v>
      </c>
      <c r="C50" s="262" t="s">
        <v>197</v>
      </c>
      <c r="D50" s="263" t="s">
        <v>133</v>
      </c>
      <c r="E50" s="264">
        <v>5</v>
      </c>
      <c r="F50" s="264">
        <v>0</v>
      </c>
      <c r="G50" s="265">
        <f t="shared" ref="G50:G81" si="8">E50*F50</f>
        <v>0</v>
      </c>
      <c r="H50" s="266">
        <v>8.8999999999999995E-4</v>
      </c>
      <c r="I50" s="267">
        <f t="shared" ref="I50:I81" si="9">E50*H50</f>
        <v>4.45E-3</v>
      </c>
      <c r="J50" s="266"/>
      <c r="K50" s="267">
        <f t="shared" ref="K50:K81" si="10">E50*J50</f>
        <v>0</v>
      </c>
      <c r="O50" s="259">
        <v>2</v>
      </c>
      <c r="AA50" s="232">
        <v>3</v>
      </c>
      <c r="AB50" s="232">
        <v>9</v>
      </c>
      <c r="AC50" s="232">
        <v>34111080</v>
      </c>
      <c r="AZ50" s="232">
        <v>3</v>
      </c>
      <c r="BA50" s="232">
        <f t="shared" ref="BA50:BA81" si="11">IF(AZ50=1,G50,0)</f>
        <v>0</v>
      </c>
      <c r="BB50" s="232">
        <f t="shared" ref="BB50:BB81" si="12">IF(AZ50=2,G50,0)</f>
        <v>0</v>
      </c>
      <c r="BC50" s="232">
        <f t="shared" ref="BC50:BC81" si="13">IF(AZ50=3,G50,0)</f>
        <v>0</v>
      </c>
      <c r="BD50" s="232">
        <f t="shared" ref="BD50:BD81" si="14">IF(AZ50=4,G50,0)</f>
        <v>0</v>
      </c>
      <c r="BE50" s="232">
        <f t="shared" ref="BE50:BE81" si="15">IF(AZ50=5,G50,0)</f>
        <v>0</v>
      </c>
      <c r="CA50" s="259">
        <v>3</v>
      </c>
      <c r="CB50" s="259">
        <v>9</v>
      </c>
    </row>
    <row r="51" spans="1:80" x14ac:dyDescent="0.25">
      <c r="A51" s="260">
        <v>40</v>
      </c>
      <c r="B51" s="261" t="s">
        <v>198</v>
      </c>
      <c r="C51" s="262" t="s">
        <v>199</v>
      </c>
      <c r="D51" s="263" t="s">
        <v>133</v>
      </c>
      <c r="E51" s="264">
        <v>410</v>
      </c>
      <c r="F51" s="264">
        <v>0</v>
      </c>
      <c r="G51" s="265">
        <f t="shared" si="8"/>
        <v>0</v>
      </c>
      <c r="H51" s="266">
        <v>0</v>
      </c>
      <c r="I51" s="267">
        <f t="shared" si="9"/>
        <v>0</v>
      </c>
      <c r="J51" s="266"/>
      <c r="K51" s="267">
        <f t="shared" si="10"/>
        <v>0</v>
      </c>
      <c r="O51" s="259">
        <v>2</v>
      </c>
      <c r="AA51" s="232">
        <v>3</v>
      </c>
      <c r="AB51" s="232">
        <v>9</v>
      </c>
      <c r="AC51" s="232">
        <v>34111090</v>
      </c>
      <c r="AZ51" s="232">
        <v>3</v>
      </c>
      <c r="BA51" s="232">
        <f t="shared" si="11"/>
        <v>0</v>
      </c>
      <c r="BB51" s="232">
        <f t="shared" si="12"/>
        <v>0</v>
      </c>
      <c r="BC51" s="232">
        <f t="shared" si="13"/>
        <v>0</v>
      </c>
      <c r="BD51" s="232">
        <f t="shared" si="14"/>
        <v>0</v>
      </c>
      <c r="BE51" s="232">
        <f t="shared" si="15"/>
        <v>0</v>
      </c>
      <c r="CA51" s="259">
        <v>3</v>
      </c>
      <c r="CB51" s="259">
        <v>9</v>
      </c>
    </row>
    <row r="52" spans="1:80" x14ac:dyDescent="0.25">
      <c r="A52" s="260">
        <v>41</v>
      </c>
      <c r="B52" s="261" t="s">
        <v>200</v>
      </c>
      <c r="C52" s="262" t="s">
        <v>201</v>
      </c>
      <c r="D52" s="263" t="s">
        <v>133</v>
      </c>
      <c r="E52" s="264">
        <v>170</v>
      </c>
      <c r="F52" s="264">
        <v>0</v>
      </c>
      <c r="G52" s="265">
        <f t="shared" si="8"/>
        <v>0</v>
      </c>
      <c r="H52" s="266">
        <v>2.9999999999999997E-4</v>
      </c>
      <c r="I52" s="267">
        <f t="shared" si="9"/>
        <v>5.0999999999999997E-2</v>
      </c>
      <c r="J52" s="266"/>
      <c r="K52" s="267">
        <f t="shared" si="10"/>
        <v>0</v>
      </c>
      <c r="O52" s="259">
        <v>2</v>
      </c>
      <c r="AA52" s="232">
        <v>3</v>
      </c>
      <c r="AB52" s="232">
        <v>9</v>
      </c>
      <c r="AC52" s="232">
        <v>34111094</v>
      </c>
      <c r="AZ52" s="232">
        <v>3</v>
      </c>
      <c r="BA52" s="232">
        <f t="shared" si="11"/>
        <v>0</v>
      </c>
      <c r="BB52" s="232">
        <f t="shared" si="12"/>
        <v>0</v>
      </c>
      <c r="BC52" s="232">
        <f t="shared" si="13"/>
        <v>0</v>
      </c>
      <c r="BD52" s="232">
        <f t="shared" si="14"/>
        <v>0</v>
      </c>
      <c r="BE52" s="232">
        <f t="shared" si="15"/>
        <v>0</v>
      </c>
      <c r="CA52" s="259">
        <v>3</v>
      </c>
      <c r="CB52" s="259">
        <v>9</v>
      </c>
    </row>
    <row r="53" spans="1:80" x14ac:dyDescent="0.25">
      <c r="A53" s="260">
        <v>42</v>
      </c>
      <c r="B53" s="261" t="s">
        <v>202</v>
      </c>
      <c r="C53" s="262" t="s">
        <v>203</v>
      </c>
      <c r="D53" s="263" t="s">
        <v>133</v>
      </c>
      <c r="E53" s="264">
        <v>5</v>
      </c>
      <c r="F53" s="264">
        <v>0</v>
      </c>
      <c r="G53" s="265">
        <f t="shared" si="8"/>
        <v>0</v>
      </c>
      <c r="H53" s="266">
        <v>1.6000000000000001E-4</v>
      </c>
      <c r="I53" s="267">
        <f t="shared" si="9"/>
        <v>8.0000000000000004E-4</v>
      </c>
      <c r="J53" s="266"/>
      <c r="K53" s="267">
        <f t="shared" si="10"/>
        <v>0</v>
      </c>
      <c r="O53" s="259">
        <v>2</v>
      </c>
      <c r="AA53" s="232">
        <v>3</v>
      </c>
      <c r="AB53" s="232">
        <v>9</v>
      </c>
      <c r="AC53" s="232">
        <v>34140968</v>
      </c>
      <c r="AZ53" s="232">
        <v>3</v>
      </c>
      <c r="BA53" s="232">
        <f t="shared" si="11"/>
        <v>0</v>
      </c>
      <c r="BB53" s="232">
        <f t="shared" si="12"/>
        <v>0</v>
      </c>
      <c r="BC53" s="232">
        <f t="shared" si="13"/>
        <v>0</v>
      </c>
      <c r="BD53" s="232">
        <f t="shared" si="14"/>
        <v>0</v>
      </c>
      <c r="BE53" s="232">
        <f t="shared" si="15"/>
        <v>0</v>
      </c>
      <c r="CA53" s="259">
        <v>3</v>
      </c>
      <c r="CB53" s="259">
        <v>9</v>
      </c>
    </row>
    <row r="54" spans="1:80" x14ac:dyDescent="0.25">
      <c r="A54" s="260">
        <v>43</v>
      </c>
      <c r="B54" s="261" t="s">
        <v>204</v>
      </c>
      <c r="C54" s="262" t="s">
        <v>205</v>
      </c>
      <c r="D54" s="263" t="s">
        <v>133</v>
      </c>
      <c r="E54" s="264">
        <v>25</v>
      </c>
      <c r="F54" s="264">
        <v>0</v>
      </c>
      <c r="G54" s="265">
        <f t="shared" si="8"/>
        <v>0</v>
      </c>
      <c r="H54" s="266">
        <v>0</v>
      </c>
      <c r="I54" s="267">
        <f t="shared" si="9"/>
        <v>0</v>
      </c>
      <c r="J54" s="266"/>
      <c r="K54" s="267">
        <f t="shared" si="10"/>
        <v>0</v>
      </c>
      <c r="O54" s="259">
        <v>2</v>
      </c>
      <c r="AA54" s="232">
        <v>3</v>
      </c>
      <c r="AB54" s="232">
        <v>9</v>
      </c>
      <c r="AC54" s="232">
        <v>34141302</v>
      </c>
      <c r="AZ54" s="232">
        <v>3</v>
      </c>
      <c r="BA54" s="232">
        <f t="shared" si="11"/>
        <v>0</v>
      </c>
      <c r="BB54" s="232">
        <f t="shared" si="12"/>
        <v>0</v>
      </c>
      <c r="BC54" s="232">
        <f t="shared" si="13"/>
        <v>0</v>
      </c>
      <c r="BD54" s="232">
        <f t="shared" si="14"/>
        <v>0</v>
      </c>
      <c r="BE54" s="232">
        <f t="shared" si="15"/>
        <v>0</v>
      </c>
      <c r="CA54" s="259">
        <v>3</v>
      </c>
      <c r="CB54" s="259">
        <v>9</v>
      </c>
    </row>
    <row r="55" spans="1:80" x14ac:dyDescent="0.25">
      <c r="A55" s="260">
        <v>44</v>
      </c>
      <c r="B55" s="261" t="s">
        <v>206</v>
      </c>
      <c r="C55" s="262" t="s">
        <v>207</v>
      </c>
      <c r="D55" s="263" t="s">
        <v>133</v>
      </c>
      <c r="E55" s="264">
        <v>15</v>
      </c>
      <c r="F55" s="264">
        <v>0</v>
      </c>
      <c r="G55" s="265">
        <f t="shared" si="8"/>
        <v>0</v>
      </c>
      <c r="H55" s="266">
        <v>0</v>
      </c>
      <c r="I55" s="267">
        <f t="shared" si="9"/>
        <v>0</v>
      </c>
      <c r="J55" s="266"/>
      <c r="K55" s="267">
        <f t="shared" si="10"/>
        <v>0</v>
      </c>
      <c r="O55" s="259">
        <v>2</v>
      </c>
      <c r="AA55" s="232">
        <v>3</v>
      </c>
      <c r="AB55" s="232">
        <v>9</v>
      </c>
      <c r="AC55" s="232">
        <v>34142187</v>
      </c>
      <c r="AZ55" s="232">
        <v>3</v>
      </c>
      <c r="BA55" s="232">
        <f t="shared" si="11"/>
        <v>0</v>
      </c>
      <c r="BB55" s="232">
        <f t="shared" si="12"/>
        <v>0</v>
      </c>
      <c r="BC55" s="232">
        <f t="shared" si="13"/>
        <v>0</v>
      </c>
      <c r="BD55" s="232">
        <f t="shared" si="14"/>
        <v>0</v>
      </c>
      <c r="BE55" s="232">
        <f t="shared" si="15"/>
        <v>0</v>
      </c>
      <c r="CA55" s="259">
        <v>3</v>
      </c>
      <c r="CB55" s="259">
        <v>9</v>
      </c>
    </row>
    <row r="56" spans="1:80" x14ac:dyDescent="0.25">
      <c r="A56" s="260">
        <v>45</v>
      </c>
      <c r="B56" s="261" t="s">
        <v>208</v>
      </c>
      <c r="C56" s="262" t="s">
        <v>209</v>
      </c>
      <c r="D56" s="263" t="s">
        <v>114</v>
      </c>
      <c r="E56" s="264">
        <v>10</v>
      </c>
      <c r="F56" s="264">
        <v>0</v>
      </c>
      <c r="G56" s="265">
        <f t="shared" si="8"/>
        <v>0</v>
      </c>
      <c r="H56" s="266">
        <v>0</v>
      </c>
      <c r="I56" s="267">
        <f t="shared" si="9"/>
        <v>0</v>
      </c>
      <c r="J56" s="266"/>
      <c r="K56" s="267">
        <f t="shared" si="10"/>
        <v>0</v>
      </c>
      <c r="O56" s="259">
        <v>2</v>
      </c>
      <c r="AA56" s="232">
        <v>3</v>
      </c>
      <c r="AB56" s="232">
        <v>9</v>
      </c>
      <c r="AC56" s="232">
        <v>34535400</v>
      </c>
      <c r="AZ56" s="232">
        <v>3</v>
      </c>
      <c r="BA56" s="232">
        <f t="shared" si="11"/>
        <v>0</v>
      </c>
      <c r="BB56" s="232">
        <f t="shared" si="12"/>
        <v>0</v>
      </c>
      <c r="BC56" s="232">
        <f t="shared" si="13"/>
        <v>0</v>
      </c>
      <c r="BD56" s="232">
        <f t="shared" si="14"/>
        <v>0</v>
      </c>
      <c r="BE56" s="232">
        <f t="shared" si="15"/>
        <v>0</v>
      </c>
      <c r="CA56" s="259">
        <v>3</v>
      </c>
      <c r="CB56" s="259">
        <v>9</v>
      </c>
    </row>
    <row r="57" spans="1:80" x14ac:dyDescent="0.25">
      <c r="A57" s="260">
        <v>46</v>
      </c>
      <c r="B57" s="261" t="s">
        <v>210</v>
      </c>
      <c r="C57" s="262" t="s">
        <v>211</v>
      </c>
      <c r="D57" s="263" t="s">
        <v>114</v>
      </c>
      <c r="E57" s="264">
        <v>5</v>
      </c>
      <c r="F57" s="264">
        <v>0</v>
      </c>
      <c r="G57" s="265">
        <f t="shared" si="8"/>
        <v>0</v>
      </c>
      <c r="H57" s="266">
        <v>0</v>
      </c>
      <c r="I57" s="267">
        <f t="shared" si="9"/>
        <v>0</v>
      </c>
      <c r="J57" s="266"/>
      <c r="K57" s="267">
        <f t="shared" si="10"/>
        <v>0</v>
      </c>
      <c r="O57" s="259">
        <v>2</v>
      </c>
      <c r="AA57" s="232">
        <v>3</v>
      </c>
      <c r="AB57" s="232">
        <v>9</v>
      </c>
      <c r="AC57" s="232">
        <v>3453540001</v>
      </c>
      <c r="AZ57" s="232">
        <v>3</v>
      </c>
      <c r="BA57" s="232">
        <f t="shared" si="11"/>
        <v>0</v>
      </c>
      <c r="BB57" s="232">
        <f t="shared" si="12"/>
        <v>0</v>
      </c>
      <c r="BC57" s="232">
        <f t="shared" si="13"/>
        <v>0</v>
      </c>
      <c r="BD57" s="232">
        <f t="shared" si="14"/>
        <v>0</v>
      </c>
      <c r="BE57" s="232">
        <f t="shared" si="15"/>
        <v>0</v>
      </c>
      <c r="CA57" s="259">
        <v>3</v>
      </c>
      <c r="CB57" s="259">
        <v>9</v>
      </c>
    </row>
    <row r="58" spans="1:80" x14ac:dyDescent="0.25">
      <c r="A58" s="260">
        <v>47</v>
      </c>
      <c r="B58" s="261" t="s">
        <v>212</v>
      </c>
      <c r="C58" s="262" t="s">
        <v>213</v>
      </c>
      <c r="D58" s="263" t="s">
        <v>114</v>
      </c>
      <c r="E58" s="264">
        <v>12</v>
      </c>
      <c r="F58" s="264">
        <v>0</v>
      </c>
      <c r="G58" s="265">
        <f t="shared" si="8"/>
        <v>0</v>
      </c>
      <c r="H58" s="266">
        <v>0</v>
      </c>
      <c r="I58" s="267">
        <f t="shared" si="9"/>
        <v>0</v>
      </c>
      <c r="J58" s="266"/>
      <c r="K58" s="267">
        <f t="shared" si="10"/>
        <v>0</v>
      </c>
      <c r="O58" s="259">
        <v>2</v>
      </c>
      <c r="AA58" s="232">
        <v>3</v>
      </c>
      <c r="AB58" s="232">
        <v>9</v>
      </c>
      <c r="AC58" s="232">
        <v>34535406</v>
      </c>
      <c r="AZ58" s="232">
        <v>3</v>
      </c>
      <c r="BA58" s="232">
        <f t="shared" si="11"/>
        <v>0</v>
      </c>
      <c r="BB58" s="232">
        <f t="shared" si="12"/>
        <v>0</v>
      </c>
      <c r="BC58" s="232">
        <f t="shared" si="13"/>
        <v>0</v>
      </c>
      <c r="BD58" s="232">
        <f t="shared" si="14"/>
        <v>0</v>
      </c>
      <c r="BE58" s="232">
        <f t="shared" si="15"/>
        <v>0</v>
      </c>
      <c r="CA58" s="259">
        <v>3</v>
      </c>
      <c r="CB58" s="259">
        <v>9</v>
      </c>
    </row>
    <row r="59" spans="1:80" x14ac:dyDescent="0.25">
      <c r="A59" s="260">
        <v>48</v>
      </c>
      <c r="B59" s="261" t="s">
        <v>214</v>
      </c>
      <c r="C59" s="262" t="s">
        <v>215</v>
      </c>
      <c r="D59" s="263" t="s">
        <v>114</v>
      </c>
      <c r="E59" s="264">
        <v>1</v>
      </c>
      <c r="F59" s="264">
        <v>0</v>
      </c>
      <c r="G59" s="265">
        <f t="shared" si="8"/>
        <v>0</v>
      </c>
      <c r="H59" s="266">
        <v>5.0000000000000002E-5</v>
      </c>
      <c r="I59" s="267">
        <f t="shared" si="9"/>
        <v>5.0000000000000002E-5</v>
      </c>
      <c r="J59" s="266"/>
      <c r="K59" s="267">
        <f t="shared" si="10"/>
        <v>0</v>
      </c>
      <c r="O59" s="259">
        <v>2</v>
      </c>
      <c r="AA59" s="232">
        <v>3</v>
      </c>
      <c r="AB59" s="232">
        <v>9</v>
      </c>
      <c r="AC59" s="232">
        <v>34535407</v>
      </c>
      <c r="AZ59" s="232">
        <v>3</v>
      </c>
      <c r="BA59" s="232">
        <f t="shared" si="11"/>
        <v>0</v>
      </c>
      <c r="BB59" s="232">
        <f t="shared" si="12"/>
        <v>0</v>
      </c>
      <c r="BC59" s="232">
        <f t="shared" si="13"/>
        <v>0</v>
      </c>
      <c r="BD59" s="232">
        <f t="shared" si="14"/>
        <v>0</v>
      </c>
      <c r="BE59" s="232">
        <f t="shared" si="15"/>
        <v>0</v>
      </c>
      <c r="CA59" s="259">
        <v>3</v>
      </c>
      <c r="CB59" s="259">
        <v>9</v>
      </c>
    </row>
    <row r="60" spans="1:80" x14ac:dyDescent="0.25">
      <c r="A60" s="260">
        <v>49</v>
      </c>
      <c r="B60" s="261" t="s">
        <v>216</v>
      </c>
      <c r="C60" s="262" t="s">
        <v>217</v>
      </c>
      <c r="D60" s="263" t="s">
        <v>114</v>
      </c>
      <c r="E60" s="264">
        <v>2</v>
      </c>
      <c r="F60" s="264">
        <v>0</v>
      </c>
      <c r="G60" s="265">
        <f t="shared" si="8"/>
        <v>0</v>
      </c>
      <c r="H60" s="266">
        <v>4.0000000000000003E-5</v>
      </c>
      <c r="I60" s="267">
        <f t="shared" si="9"/>
        <v>8.0000000000000007E-5</v>
      </c>
      <c r="J60" s="266"/>
      <c r="K60" s="267">
        <f t="shared" si="10"/>
        <v>0</v>
      </c>
      <c r="O60" s="259">
        <v>2</v>
      </c>
      <c r="AA60" s="232">
        <v>3</v>
      </c>
      <c r="AB60" s="232">
        <v>9</v>
      </c>
      <c r="AC60" s="232" t="s">
        <v>216</v>
      </c>
      <c r="AZ60" s="232">
        <v>3</v>
      </c>
      <c r="BA60" s="232">
        <f t="shared" si="11"/>
        <v>0</v>
      </c>
      <c r="BB60" s="232">
        <f t="shared" si="12"/>
        <v>0</v>
      </c>
      <c r="BC60" s="232">
        <f t="shared" si="13"/>
        <v>0</v>
      </c>
      <c r="BD60" s="232">
        <f t="shared" si="14"/>
        <v>0</v>
      </c>
      <c r="BE60" s="232">
        <f t="shared" si="15"/>
        <v>0</v>
      </c>
      <c r="CA60" s="259">
        <v>3</v>
      </c>
      <c r="CB60" s="259">
        <v>9</v>
      </c>
    </row>
    <row r="61" spans="1:80" x14ac:dyDescent="0.25">
      <c r="A61" s="260">
        <v>50</v>
      </c>
      <c r="B61" s="261" t="s">
        <v>218</v>
      </c>
      <c r="C61" s="262" t="s">
        <v>219</v>
      </c>
      <c r="D61" s="263" t="s">
        <v>114</v>
      </c>
      <c r="E61" s="264">
        <v>10</v>
      </c>
      <c r="F61" s="264">
        <v>0</v>
      </c>
      <c r="G61" s="265">
        <f t="shared" si="8"/>
        <v>0</v>
      </c>
      <c r="H61" s="266">
        <v>6.0000000000000002E-5</v>
      </c>
      <c r="I61" s="267">
        <f t="shared" si="9"/>
        <v>6.0000000000000006E-4</v>
      </c>
      <c r="J61" s="266"/>
      <c r="K61" s="267">
        <f t="shared" si="10"/>
        <v>0</v>
      </c>
      <c r="O61" s="259">
        <v>2</v>
      </c>
      <c r="AA61" s="232">
        <v>3</v>
      </c>
      <c r="AB61" s="232">
        <v>9</v>
      </c>
      <c r="AC61" s="232">
        <v>34535435</v>
      </c>
      <c r="AZ61" s="232">
        <v>3</v>
      </c>
      <c r="BA61" s="232">
        <f t="shared" si="11"/>
        <v>0</v>
      </c>
      <c r="BB61" s="232">
        <f t="shared" si="12"/>
        <v>0</v>
      </c>
      <c r="BC61" s="232">
        <f t="shared" si="13"/>
        <v>0</v>
      </c>
      <c r="BD61" s="232">
        <f t="shared" si="14"/>
        <v>0</v>
      </c>
      <c r="BE61" s="232">
        <f t="shared" si="15"/>
        <v>0</v>
      </c>
      <c r="CA61" s="259">
        <v>3</v>
      </c>
      <c r="CB61" s="259">
        <v>9</v>
      </c>
    </row>
    <row r="62" spans="1:80" x14ac:dyDescent="0.25">
      <c r="A62" s="260">
        <v>51</v>
      </c>
      <c r="B62" s="261" t="s">
        <v>220</v>
      </c>
      <c r="C62" s="262" t="s">
        <v>221</v>
      </c>
      <c r="D62" s="263" t="s">
        <v>114</v>
      </c>
      <c r="E62" s="264">
        <v>51</v>
      </c>
      <c r="F62" s="264">
        <v>0</v>
      </c>
      <c r="G62" s="265">
        <f t="shared" si="8"/>
        <v>0</v>
      </c>
      <c r="H62" s="266">
        <v>0</v>
      </c>
      <c r="I62" s="267">
        <f t="shared" si="9"/>
        <v>0</v>
      </c>
      <c r="J62" s="266"/>
      <c r="K62" s="267">
        <f t="shared" si="10"/>
        <v>0</v>
      </c>
      <c r="O62" s="259">
        <v>2</v>
      </c>
      <c r="AA62" s="232">
        <v>3</v>
      </c>
      <c r="AB62" s="232">
        <v>9</v>
      </c>
      <c r="AC62" s="232">
        <v>34536700</v>
      </c>
      <c r="AZ62" s="232">
        <v>3</v>
      </c>
      <c r="BA62" s="232">
        <f t="shared" si="11"/>
        <v>0</v>
      </c>
      <c r="BB62" s="232">
        <f t="shared" si="12"/>
        <v>0</v>
      </c>
      <c r="BC62" s="232">
        <f t="shared" si="13"/>
        <v>0</v>
      </c>
      <c r="BD62" s="232">
        <f t="shared" si="14"/>
        <v>0</v>
      </c>
      <c r="BE62" s="232">
        <f t="shared" si="15"/>
        <v>0</v>
      </c>
      <c r="CA62" s="259">
        <v>3</v>
      </c>
      <c r="CB62" s="259">
        <v>9</v>
      </c>
    </row>
    <row r="63" spans="1:80" x14ac:dyDescent="0.25">
      <c r="A63" s="260">
        <v>52</v>
      </c>
      <c r="B63" s="261" t="s">
        <v>222</v>
      </c>
      <c r="C63" s="262" t="s">
        <v>223</v>
      </c>
      <c r="D63" s="263" t="s">
        <v>114</v>
      </c>
      <c r="E63" s="264">
        <v>2</v>
      </c>
      <c r="F63" s="264">
        <v>0</v>
      </c>
      <c r="G63" s="265">
        <f t="shared" si="8"/>
        <v>0</v>
      </c>
      <c r="H63" s="266">
        <v>0</v>
      </c>
      <c r="I63" s="267">
        <f t="shared" si="9"/>
        <v>0</v>
      </c>
      <c r="J63" s="266"/>
      <c r="K63" s="267">
        <f t="shared" si="10"/>
        <v>0</v>
      </c>
      <c r="O63" s="259">
        <v>2</v>
      </c>
      <c r="AA63" s="232">
        <v>3</v>
      </c>
      <c r="AB63" s="232">
        <v>9</v>
      </c>
      <c r="AC63" s="232">
        <v>34551612</v>
      </c>
      <c r="AZ63" s="232">
        <v>3</v>
      </c>
      <c r="BA63" s="232">
        <f t="shared" si="11"/>
        <v>0</v>
      </c>
      <c r="BB63" s="232">
        <f t="shared" si="12"/>
        <v>0</v>
      </c>
      <c r="BC63" s="232">
        <f t="shared" si="13"/>
        <v>0</v>
      </c>
      <c r="BD63" s="232">
        <f t="shared" si="14"/>
        <v>0</v>
      </c>
      <c r="BE63" s="232">
        <f t="shared" si="15"/>
        <v>0</v>
      </c>
      <c r="CA63" s="259">
        <v>3</v>
      </c>
      <c r="CB63" s="259">
        <v>9</v>
      </c>
    </row>
    <row r="64" spans="1:80" x14ac:dyDescent="0.25">
      <c r="A64" s="260">
        <v>53</v>
      </c>
      <c r="B64" s="261" t="s">
        <v>224</v>
      </c>
      <c r="C64" s="262" t="s">
        <v>225</v>
      </c>
      <c r="D64" s="263" t="s">
        <v>114</v>
      </c>
      <c r="E64" s="264">
        <v>1</v>
      </c>
      <c r="F64" s="264">
        <v>0</v>
      </c>
      <c r="G64" s="265">
        <f t="shared" si="8"/>
        <v>0</v>
      </c>
      <c r="H64" s="266">
        <v>5.0000000000000002E-5</v>
      </c>
      <c r="I64" s="267">
        <f t="shared" si="9"/>
        <v>5.0000000000000002E-5</v>
      </c>
      <c r="J64" s="266"/>
      <c r="K64" s="267">
        <f t="shared" si="10"/>
        <v>0</v>
      </c>
      <c r="O64" s="259">
        <v>2</v>
      </c>
      <c r="AA64" s="232">
        <v>3</v>
      </c>
      <c r="AB64" s="232">
        <v>9</v>
      </c>
      <c r="AC64" s="232">
        <v>34561670</v>
      </c>
      <c r="AZ64" s="232">
        <v>3</v>
      </c>
      <c r="BA64" s="232">
        <f t="shared" si="11"/>
        <v>0</v>
      </c>
      <c r="BB64" s="232">
        <f t="shared" si="12"/>
        <v>0</v>
      </c>
      <c r="BC64" s="232">
        <f t="shared" si="13"/>
        <v>0</v>
      </c>
      <c r="BD64" s="232">
        <f t="shared" si="14"/>
        <v>0</v>
      </c>
      <c r="BE64" s="232">
        <f t="shared" si="15"/>
        <v>0</v>
      </c>
      <c r="CA64" s="259">
        <v>3</v>
      </c>
      <c r="CB64" s="259">
        <v>9</v>
      </c>
    </row>
    <row r="65" spans="1:80" x14ac:dyDescent="0.25">
      <c r="A65" s="260">
        <v>54</v>
      </c>
      <c r="B65" s="261" t="s">
        <v>226</v>
      </c>
      <c r="C65" s="262" t="s">
        <v>227</v>
      </c>
      <c r="D65" s="263" t="s">
        <v>114</v>
      </c>
      <c r="E65" s="264">
        <v>9</v>
      </c>
      <c r="F65" s="264">
        <v>0</v>
      </c>
      <c r="G65" s="265">
        <f t="shared" si="8"/>
        <v>0</v>
      </c>
      <c r="H65" s="266">
        <v>1.0000000000000001E-5</v>
      </c>
      <c r="I65" s="267">
        <f t="shared" si="9"/>
        <v>9.0000000000000006E-5</v>
      </c>
      <c r="J65" s="266"/>
      <c r="K65" s="267">
        <f t="shared" si="10"/>
        <v>0</v>
      </c>
      <c r="O65" s="259">
        <v>2</v>
      </c>
      <c r="AA65" s="232">
        <v>3</v>
      </c>
      <c r="AB65" s="232">
        <v>9</v>
      </c>
      <c r="AC65" s="232">
        <v>34563101</v>
      </c>
      <c r="AZ65" s="232">
        <v>3</v>
      </c>
      <c r="BA65" s="232">
        <f t="shared" si="11"/>
        <v>0</v>
      </c>
      <c r="BB65" s="232">
        <f t="shared" si="12"/>
        <v>0</v>
      </c>
      <c r="BC65" s="232">
        <f t="shared" si="13"/>
        <v>0</v>
      </c>
      <c r="BD65" s="232">
        <f t="shared" si="14"/>
        <v>0</v>
      </c>
      <c r="BE65" s="232">
        <f t="shared" si="15"/>
        <v>0</v>
      </c>
      <c r="CA65" s="259">
        <v>3</v>
      </c>
      <c r="CB65" s="259">
        <v>9</v>
      </c>
    </row>
    <row r="66" spans="1:80" x14ac:dyDescent="0.25">
      <c r="A66" s="260">
        <v>55</v>
      </c>
      <c r="B66" s="261" t="s">
        <v>228</v>
      </c>
      <c r="C66" s="262" t="s">
        <v>229</v>
      </c>
      <c r="D66" s="263" t="s">
        <v>133</v>
      </c>
      <c r="E66" s="264">
        <v>15</v>
      </c>
      <c r="F66" s="264">
        <v>0</v>
      </c>
      <c r="G66" s="265">
        <f t="shared" si="8"/>
        <v>0</v>
      </c>
      <c r="H66" s="266">
        <v>3.1E-4</v>
      </c>
      <c r="I66" s="267">
        <f t="shared" si="9"/>
        <v>4.6499999999999996E-3</v>
      </c>
      <c r="J66" s="266"/>
      <c r="K66" s="267">
        <f t="shared" si="10"/>
        <v>0</v>
      </c>
      <c r="O66" s="259">
        <v>2</v>
      </c>
      <c r="AA66" s="232">
        <v>3</v>
      </c>
      <c r="AB66" s="232">
        <v>9</v>
      </c>
      <c r="AC66" s="232">
        <v>3457114702</v>
      </c>
      <c r="AZ66" s="232">
        <v>3</v>
      </c>
      <c r="BA66" s="232">
        <f t="shared" si="11"/>
        <v>0</v>
      </c>
      <c r="BB66" s="232">
        <f t="shared" si="12"/>
        <v>0</v>
      </c>
      <c r="BC66" s="232">
        <f t="shared" si="13"/>
        <v>0</v>
      </c>
      <c r="BD66" s="232">
        <f t="shared" si="14"/>
        <v>0</v>
      </c>
      <c r="BE66" s="232">
        <f t="shared" si="15"/>
        <v>0</v>
      </c>
      <c r="CA66" s="259">
        <v>3</v>
      </c>
      <c r="CB66" s="259">
        <v>9</v>
      </c>
    </row>
    <row r="67" spans="1:80" x14ac:dyDescent="0.25">
      <c r="A67" s="260">
        <v>56</v>
      </c>
      <c r="B67" s="261" t="s">
        <v>230</v>
      </c>
      <c r="C67" s="262" t="s">
        <v>231</v>
      </c>
      <c r="D67" s="263" t="s">
        <v>114</v>
      </c>
      <c r="E67" s="264">
        <v>41</v>
      </c>
      <c r="F67" s="264">
        <v>0</v>
      </c>
      <c r="G67" s="265">
        <f t="shared" si="8"/>
        <v>0</v>
      </c>
      <c r="H67" s="266">
        <v>0</v>
      </c>
      <c r="I67" s="267">
        <f t="shared" si="9"/>
        <v>0</v>
      </c>
      <c r="J67" s="266"/>
      <c r="K67" s="267">
        <f t="shared" si="10"/>
        <v>0</v>
      </c>
      <c r="O67" s="259">
        <v>2</v>
      </c>
      <c r="AA67" s="232">
        <v>3</v>
      </c>
      <c r="AB67" s="232">
        <v>9</v>
      </c>
      <c r="AC67" s="232">
        <v>34571511</v>
      </c>
      <c r="AZ67" s="232">
        <v>3</v>
      </c>
      <c r="BA67" s="232">
        <f t="shared" si="11"/>
        <v>0</v>
      </c>
      <c r="BB67" s="232">
        <f t="shared" si="12"/>
        <v>0</v>
      </c>
      <c r="BC67" s="232">
        <f t="shared" si="13"/>
        <v>0</v>
      </c>
      <c r="BD67" s="232">
        <f t="shared" si="14"/>
        <v>0</v>
      </c>
      <c r="BE67" s="232">
        <f t="shared" si="15"/>
        <v>0</v>
      </c>
      <c r="CA67" s="259">
        <v>3</v>
      </c>
      <c r="CB67" s="259">
        <v>9</v>
      </c>
    </row>
    <row r="68" spans="1:80" x14ac:dyDescent="0.25">
      <c r="A68" s="260">
        <v>57</v>
      </c>
      <c r="B68" s="261" t="s">
        <v>232</v>
      </c>
      <c r="C68" s="262" t="s">
        <v>233</v>
      </c>
      <c r="D68" s="263" t="s">
        <v>114</v>
      </c>
      <c r="E68" s="264">
        <v>50</v>
      </c>
      <c r="F68" s="264">
        <v>0</v>
      </c>
      <c r="G68" s="265">
        <f t="shared" si="8"/>
        <v>0</v>
      </c>
      <c r="H68" s="266">
        <v>3.0000000000000001E-5</v>
      </c>
      <c r="I68" s="267">
        <f t="shared" si="9"/>
        <v>1.5E-3</v>
      </c>
      <c r="J68" s="266"/>
      <c r="K68" s="267">
        <f t="shared" si="10"/>
        <v>0</v>
      </c>
      <c r="O68" s="259">
        <v>2</v>
      </c>
      <c r="AA68" s="232">
        <v>3</v>
      </c>
      <c r="AB68" s="232">
        <v>9</v>
      </c>
      <c r="AC68" s="232">
        <v>34571523</v>
      </c>
      <c r="AZ68" s="232">
        <v>3</v>
      </c>
      <c r="BA68" s="232">
        <f t="shared" si="11"/>
        <v>0</v>
      </c>
      <c r="BB68" s="232">
        <f t="shared" si="12"/>
        <v>0</v>
      </c>
      <c r="BC68" s="232">
        <f t="shared" si="13"/>
        <v>0</v>
      </c>
      <c r="BD68" s="232">
        <f t="shared" si="14"/>
        <v>0</v>
      </c>
      <c r="BE68" s="232">
        <f t="shared" si="15"/>
        <v>0</v>
      </c>
      <c r="CA68" s="259">
        <v>3</v>
      </c>
      <c r="CB68" s="259">
        <v>9</v>
      </c>
    </row>
    <row r="69" spans="1:80" x14ac:dyDescent="0.25">
      <c r="A69" s="260">
        <v>58</v>
      </c>
      <c r="B69" s="261" t="s">
        <v>234</v>
      </c>
      <c r="C69" s="262" t="s">
        <v>235</v>
      </c>
      <c r="D69" s="263" t="s">
        <v>114</v>
      </c>
      <c r="E69" s="264">
        <v>26</v>
      </c>
      <c r="F69" s="264">
        <v>0</v>
      </c>
      <c r="G69" s="265">
        <f t="shared" si="8"/>
        <v>0</v>
      </c>
      <c r="H69" s="266">
        <v>3.2000000000000003E-4</v>
      </c>
      <c r="I69" s="267">
        <f t="shared" si="9"/>
        <v>8.320000000000001E-3</v>
      </c>
      <c r="J69" s="266"/>
      <c r="K69" s="267">
        <f t="shared" si="10"/>
        <v>0</v>
      </c>
      <c r="O69" s="259">
        <v>2</v>
      </c>
      <c r="AA69" s="232">
        <v>3</v>
      </c>
      <c r="AB69" s="232">
        <v>9</v>
      </c>
      <c r="AC69" s="232" t="s">
        <v>234</v>
      </c>
      <c r="AZ69" s="232">
        <v>3</v>
      </c>
      <c r="BA69" s="232">
        <f t="shared" si="11"/>
        <v>0</v>
      </c>
      <c r="BB69" s="232">
        <f t="shared" si="12"/>
        <v>0</v>
      </c>
      <c r="BC69" s="232">
        <f t="shared" si="13"/>
        <v>0</v>
      </c>
      <c r="BD69" s="232">
        <f t="shared" si="14"/>
        <v>0</v>
      </c>
      <c r="BE69" s="232">
        <f t="shared" si="15"/>
        <v>0</v>
      </c>
      <c r="CA69" s="259">
        <v>3</v>
      </c>
      <c r="CB69" s="259">
        <v>9</v>
      </c>
    </row>
    <row r="70" spans="1:80" x14ac:dyDescent="0.25">
      <c r="A70" s="260">
        <v>59</v>
      </c>
      <c r="B70" s="261" t="s">
        <v>236</v>
      </c>
      <c r="C70" s="262" t="s">
        <v>237</v>
      </c>
      <c r="D70" s="263" t="s">
        <v>114</v>
      </c>
      <c r="E70" s="264">
        <v>28</v>
      </c>
      <c r="F70" s="264">
        <v>0</v>
      </c>
      <c r="G70" s="265">
        <f t="shared" si="8"/>
        <v>0</v>
      </c>
      <c r="H70" s="266">
        <v>2.1999999999999999E-2</v>
      </c>
      <c r="I70" s="267">
        <f t="shared" si="9"/>
        <v>0.61599999999999999</v>
      </c>
      <c r="J70" s="266"/>
      <c r="K70" s="267">
        <f t="shared" si="10"/>
        <v>0</v>
      </c>
      <c r="O70" s="259">
        <v>2</v>
      </c>
      <c r="AA70" s="232">
        <v>3</v>
      </c>
      <c r="AB70" s="232">
        <v>9</v>
      </c>
      <c r="AC70" s="232" t="s">
        <v>236</v>
      </c>
      <c r="AZ70" s="232">
        <v>3</v>
      </c>
      <c r="BA70" s="232">
        <f t="shared" si="11"/>
        <v>0</v>
      </c>
      <c r="BB70" s="232">
        <f t="shared" si="12"/>
        <v>0</v>
      </c>
      <c r="BC70" s="232">
        <f t="shared" si="13"/>
        <v>0</v>
      </c>
      <c r="BD70" s="232">
        <f t="shared" si="14"/>
        <v>0</v>
      </c>
      <c r="BE70" s="232">
        <f t="shared" si="15"/>
        <v>0</v>
      </c>
      <c r="CA70" s="259">
        <v>3</v>
      </c>
      <c r="CB70" s="259">
        <v>9</v>
      </c>
    </row>
    <row r="71" spans="1:80" x14ac:dyDescent="0.25">
      <c r="A71" s="260"/>
      <c r="B71" s="261"/>
      <c r="C71" s="289" t="s">
        <v>389</v>
      </c>
      <c r="D71" s="263"/>
      <c r="E71" s="264"/>
      <c r="F71" s="264"/>
      <c r="G71" s="265"/>
      <c r="H71" s="266"/>
      <c r="I71" s="267"/>
      <c r="J71" s="266"/>
      <c r="K71" s="267"/>
      <c r="O71" s="259"/>
      <c r="CA71" s="259"/>
      <c r="CB71" s="259"/>
    </row>
    <row r="72" spans="1:80" x14ac:dyDescent="0.25">
      <c r="A72" s="260">
        <v>60</v>
      </c>
      <c r="B72" s="261" t="s">
        <v>238</v>
      </c>
      <c r="C72" s="262" t="s">
        <v>239</v>
      </c>
      <c r="D72" s="263" t="s">
        <v>114</v>
      </c>
      <c r="E72" s="264">
        <v>8</v>
      </c>
      <c r="F72" s="264">
        <v>0</v>
      </c>
      <c r="G72" s="265">
        <f t="shared" si="8"/>
        <v>0</v>
      </c>
      <c r="H72" s="266">
        <v>4.2999999999999999E-4</v>
      </c>
      <c r="I72" s="267">
        <f t="shared" si="9"/>
        <v>3.4399999999999999E-3</v>
      </c>
      <c r="J72" s="266"/>
      <c r="K72" s="267">
        <f t="shared" si="10"/>
        <v>0</v>
      </c>
      <c r="O72" s="259">
        <v>2</v>
      </c>
      <c r="AA72" s="232">
        <v>3</v>
      </c>
      <c r="AB72" s="232">
        <v>9</v>
      </c>
      <c r="AC72" s="232" t="s">
        <v>238</v>
      </c>
      <c r="AZ72" s="232">
        <v>3</v>
      </c>
      <c r="BA72" s="232">
        <f t="shared" si="11"/>
        <v>0</v>
      </c>
      <c r="BB72" s="232">
        <f t="shared" si="12"/>
        <v>0</v>
      </c>
      <c r="BC72" s="232">
        <f t="shared" si="13"/>
        <v>0</v>
      </c>
      <c r="BD72" s="232">
        <f t="shared" si="14"/>
        <v>0</v>
      </c>
      <c r="BE72" s="232">
        <f t="shared" si="15"/>
        <v>0</v>
      </c>
      <c r="CA72" s="259">
        <v>3</v>
      </c>
      <c r="CB72" s="259">
        <v>9</v>
      </c>
    </row>
    <row r="73" spans="1:80" x14ac:dyDescent="0.25">
      <c r="A73" s="260">
        <v>61</v>
      </c>
      <c r="B73" s="261" t="s">
        <v>240</v>
      </c>
      <c r="C73" s="262" t="s">
        <v>241</v>
      </c>
      <c r="D73" s="263" t="s">
        <v>114</v>
      </c>
      <c r="E73" s="264">
        <v>9</v>
      </c>
      <c r="F73" s="264">
        <v>0</v>
      </c>
      <c r="G73" s="265">
        <f t="shared" si="8"/>
        <v>0</v>
      </c>
      <c r="H73" s="266">
        <v>4.2999999999999999E-4</v>
      </c>
      <c r="I73" s="267">
        <f t="shared" si="9"/>
        <v>3.8699999999999997E-3</v>
      </c>
      <c r="J73" s="266"/>
      <c r="K73" s="267">
        <f t="shared" si="10"/>
        <v>0</v>
      </c>
      <c r="O73" s="259">
        <v>2</v>
      </c>
      <c r="AA73" s="232">
        <v>3</v>
      </c>
      <c r="AB73" s="232">
        <v>9</v>
      </c>
      <c r="AC73" s="232" t="s">
        <v>240</v>
      </c>
      <c r="AZ73" s="232">
        <v>3</v>
      </c>
      <c r="BA73" s="232">
        <f t="shared" si="11"/>
        <v>0</v>
      </c>
      <c r="BB73" s="232">
        <f t="shared" si="12"/>
        <v>0</v>
      </c>
      <c r="BC73" s="232">
        <f t="shared" si="13"/>
        <v>0</v>
      </c>
      <c r="BD73" s="232">
        <f t="shared" si="14"/>
        <v>0</v>
      </c>
      <c r="BE73" s="232">
        <f t="shared" si="15"/>
        <v>0</v>
      </c>
      <c r="CA73" s="259">
        <v>3</v>
      </c>
      <c r="CB73" s="259">
        <v>9</v>
      </c>
    </row>
    <row r="74" spans="1:80" x14ac:dyDescent="0.25">
      <c r="A74" s="260">
        <v>62</v>
      </c>
      <c r="B74" s="261" t="s">
        <v>242</v>
      </c>
      <c r="C74" s="262" t="s">
        <v>243</v>
      </c>
      <c r="D74" s="263" t="s">
        <v>114</v>
      </c>
      <c r="E74" s="264">
        <v>8</v>
      </c>
      <c r="F74" s="264">
        <v>0</v>
      </c>
      <c r="G74" s="265">
        <f t="shared" si="8"/>
        <v>0</v>
      </c>
      <c r="H74" s="266">
        <v>4.2999999999999999E-4</v>
      </c>
      <c r="I74" s="267">
        <f t="shared" si="9"/>
        <v>3.4399999999999999E-3</v>
      </c>
      <c r="J74" s="266"/>
      <c r="K74" s="267">
        <f t="shared" si="10"/>
        <v>0</v>
      </c>
      <c r="O74" s="259">
        <v>2</v>
      </c>
      <c r="AA74" s="232">
        <v>3</v>
      </c>
      <c r="AB74" s="232">
        <v>9</v>
      </c>
      <c r="AC74" s="232" t="s">
        <v>242</v>
      </c>
      <c r="AZ74" s="232">
        <v>3</v>
      </c>
      <c r="BA74" s="232">
        <f t="shared" si="11"/>
        <v>0</v>
      </c>
      <c r="BB74" s="232">
        <f t="shared" si="12"/>
        <v>0</v>
      </c>
      <c r="BC74" s="232">
        <f t="shared" si="13"/>
        <v>0</v>
      </c>
      <c r="BD74" s="232">
        <f t="shared" si="14"/>
        <v>0</v>
      </c>
      <c r="BE74" s="232">
        <f t="shared" si="15"/>
        <v>0</v>
      </c>
      <c r="CA74" s="259">
        <v>3</v>
      </c>
      <c r="CB74" s="259">
        <v>9</v>
      </c>
    </row>
    <row r="75" spans="1:80" ht="20" x14ac:dyDescent="0.25">
      <c r="A75" s="260">
        <v>63</v>
      </c>
      <c r="B75" s="261" t="s">
        <v>244</v>
      </c>
      <c r="C75" s="262" t="s">
        <v>245</v>
      </c>
      <c r="D75" s="263" t="s">
        <v>114</v>
      </c>
      <c r="E75" s="264">
        <v>1</v>
      </c>
      <c r="F75" s="264">
        <v>0</v>
      </c>
      <c r="G75" s="265">
        <f t="shared" si="8"/>
        <v>0</v>
      </c>
      <c r="H75" s="266">
        <v>4.2999999999999999E-4</v>
      </c>
      <c r="I75" s="267">
        <f t="shared" si="9"/>
        <v>4.2999999999999999E-4</v>
      </c>
      <c r="J75" s="266"/>
      <c r="K75" s="267">
        <f t="shared" si="10"/>
        <v>0</v>
      </c>
      <c r="O75" s="259">
        <v>2</v>
      </c>
      <c r="AA75" s="232">
        <v>3</v>
      </c>
      <c r="AB75" s="232">
        <v>9</v>
      </c>
      <c r="AC75" s="232" t="s">
        <v>244</v>
      </c>
      <c r="AZ75" s="232">
        <v>3</v>
      </c>
      <c r="BA75" s="232">
        <f t="shared" si="11"/>
        <v>0</v>
      </c>
      <c r="BB75" s="232">
        <f t="shared" si="12"/>
        <v>0</v>
      </c>
      <c r="BC75" s="232">
        <f t="shared" si="13"/>
        <v>0</v>
      </c>
      <c r="BD75" s="232">
        <f t="shared" si="14"/>
        <v>0</v>
      </c>
      <c r="BE75" s="232">
        <f t="shared" si="15"/>
        <v>0</v>
      </c>
      <c r="CA75" s="259">
        <v>3</v>
      </c>
      <c r="CB75" s="259">
        <v>9</v>
      </c>
    </row>
    <row r="76" spans="1:80" x14ac:dyDescent="0.25">
      <c r="A76" s="260">
        <v>64</v>
      </c>
      <c r="B76" s="261" t="s">
        <v>246</v>
      </c>
      <c r="C76" s="262" t="s">
        <v>247</v>
      </c>
      <c r="D76" s="263" t="s">
        <v>114</v>
      </c>
      <c r="E76" s="264">
        <v>16</v>
      </c>
      <c r="F76" s="264">
        <v>0</v>
      </c>
      <c r="G76" s="265">
        <f t="shared" si="8"/>
        <v>0</v>
      </c>
      <c r="H76" s="266">
        <v>1.3699999999999999E-3</v>
      </c>
      <c r="I76" s="267">
        <f t="shared" si="9"/>
        <v>2.1919999999999999E-2</v>
      </c>
      <c r="J76" s="266"/>
      <c r="K76" s="267">
        <f t="shared" si="10"/>
        <v>0</v>
      </c>
      <c r="O76" s="259">
        <v>2</v>
      </c>
      <c r="AA76" s="232">
        <v>3</v>
      </c>
      <c r="AB76" s="232">
        <v>9</v>
      </c>
      <c r="AC76" s="232" t="s">
        <v>246</v>
      </c>
      <c r="AZ76" s="232">
        <v>3</v>
      </c>
      <c r="BA76" s="232">
        <f t="shared" si="11"/>
        <v>0</v>
      </c>
      <c r="BB76" s="232">
        <f t="shared" si="12"/>
        <v>0</v>
      </c>
      <c r="BC76" s="232">
        <f t="shared" si="13"/>
        <v>0</v>
      </c>
      <c r="BD76" s="232">
        <f t="shared" si="14"/>
        <v>0</v>
      </c>
      <c r="BE76" s="232">
        <f t="shared" si="15"/>
        <v>0</v>
      </c>
      <c r="CA76" s="259">
        <v>3</v>
      </c>
      <c r="CB76" s="259">
        <v>9</v>
      </c>
    </row>
    <row r="77" spans="1:80" x14ac:dyDescent="0.25">
      <c r="A77" s="260">
        <v>65</v>
      </c>
      <c r="B77" s="261" t="s">
        <v>248</v>
      </c>
      <c r="C77" s="262" t="s">
        <v>249</v>
      </c>
      <c r="D77" s="263" t="s">
        <v>114</v>
      </c>
      <c r="E77" s="264">
        <v>1</v>
      </c>
      <c r="F77" s="264">
        <v>0</v>
      </c>
      <c r="G77" s="265">
        <f t="shared" si="8"/>
        <v>0</v>
      </c>
      <c r="H77" s="266">
        <v>0</v>
      </c>
      <c r="I77" s="267">
        <f t="shared" si="9"/>
        <v>0</v>
      </c>
      <c r="J77" s="266"/>
      <c r="K77" s="267">
        <f t="shared" si="10"/>
        <v>0</v>
      </c>
      <c r="O77" s="259">
        <v>2</v>
      </c>
      <c r="AA77" s="232">
        <v>3</v>
      </c>
      <c r="AB77" s="232">
        <v>9</v>
      </c>
      <c r="AC77" s="232">
        <v>35711641</v>
      </c>
      <c r="AZ77" s="232">
        <v>3</v>
      </c>
      <c r="BA77" s="232">
        <f t="shared" si="11"/>
        <v>0</v>
      </c>
      <c r="BB77" s="232">
        <f t="shared" si="12"/>
        <v>0</v>
      </c>
      <c r="BC77" s="232">
        <f t="shared" si="13"/>
        <v>0</v>
      </c>
      <c r="BD77" s="232">
        <f t="shared" si="14"/>
        <v>0</v>
      </c>
      <c r="BE77" s="232">
        <f t="shared" si="15"/>
        <v>0</v>
      </c>
      <c r="CA77" s="259">
        <v>3</v>
      </c>
      <c r="CB77" s="259">
        <v>9</v>
      </c>
    </row>
    <row r="78" spans="1:80" x14ac:dyDescent="0.25">
      <c r="A78" s="260">
        <v>66</v>
      </c>
      <c r="B78" s="261" t="s">
        <v>250</v>
      </c>
      <c r="C78" s="262" t="s">
        <v>251</v>
      </c>
      <c r="D78" s="263" t="s">
        <v>114</v>
      </c>
      <c r="E78" s="264">
        <v>7</v>
      </c>
      <c r="F78" s="264">
        <v>0</v>
      </c>
      <c r="G78" s="265">
        <f t="shared" si="8"/>
        <v>0</v>
      </c>
      <c r="H78" s="266">
        <v>2.1000000000000001E-4</v>
      </c>
      <c r="I78" s="267">
        <f t="shared" si="9"/>
        <v>1.47E-3</v>
      </c>
      <c r="J78" s="266"/>
      <c r="K78" s="267">
        <f t="shared" si="10"/>
        <v>0</v>
      </c>
      <c r="O78" s="259">
        <v>2</v>
      </c>
      <c r="AA78" s="232">
        <v>3</v>
      </c>
      <c r="AB78" s="232">
        <v>9</v>
      </c>
      <c r="AC78" s="232">
        <v>358112502</v>
      </c>
      <c r="AZ78" s="232">
        <v>3</v>
      </c>
      <c r="BA78" s="232">
        <f t="shared" si="11"/>
        <v>0</v>
      </c>
      <c r="BB78" s="232">
        <f t="shared" si="12"/>
        <v>0</v>
      </c>
      <c r="BC78" s="232">
        <f t="shared" si="13"/>
        <v>0</v>
      </c>
      <c r="BD78" s="232">
        <f t="shared" si="14"/>
        <v>0</v>
      </c>
      <c r="BE78" s="232">
        <f t="shared" si="15"/>
        <v>0</v>
      </c>
      <c r="CA78" s="259">
        <v>3</v>
      </c>
      <c r="CB78" s="259">
        <v>9</v>
      </c>
    </row>
    <row r="79" spans="1:80" x14ac:dyDescent="0.25">
      <c r="A79" s="260">
        <v>67</v>
      </c>
      <c r="B79" s="261" t="s">
        <v>252</v>
      </c>
      <c r="C79" s="262" t="s">
        <v>253</v>
      </c>
      <c r="D79" s="263" t="s">
        <v>114</v>
      </c>
      <c r="E79" s="264">
        <v>7</v>
      </c>
      <c r="F79" s="264">
        <v>0</v>
      </c>
      <c r="G79" s="265">
        <f t="shared" si="8"/>
        <v>0</v>
      </c>
      <c r="H79" s="266">
        <v>2.2000000000000001E-4</v>
      </c>
      <c r="I79" s="267">
        <f t="shared" si="9"/>
        <v>1.5400000000000001E-3</v>
      </c>
      <c r="J79" s="266"/>
      <c r="K79" s="267">
        <f t="shared" si="10"/>
        <v>0</v>
      </c>
      <c r="O79" s="259">
        <v>2</v>
      </c>
      <c r="AA79" s="232">
        <v>3</v>
      </c>
      <c r="AB79" s="232">
        <v>9</v>
      </c>
      <c r="AC79" s="232">
        <v>358112503</v>
      </c>
      <c r="AZ79" s="232">
        <v>3</v>
      </c>
      <c r="BA79" s="232">
        <f t="shared" si="11"/>
        <v>0</v>
      </c>
      <c r="BB79" s="232">
        <f t="shared" si="12"/>
        <v>0</v>
      </c>
      <c r="BC79" s="232">
        <f t="shared" si="13"/>
        <v>0</v>
      </c>
      <c r="BD79" s="232">
        <f t="shared" si="14"/>
        <v>0</v>
      </c>
      <c r="BE79" s="232">
        <f t="shared" si="15"/>
        <v>0</v>
      </c>
      <c r="CA79" s="259">
        <v>3</v>
      </c>
      <c r="CB79" s="259">
        <v>9</v>
      </c>
    </row>
    <row r="80" spans="1:80" x14ac:dyDescent="0.25">
      <c r="A80" s="260">
        <v>68</v>
      </c>
      <c r="B80" s="261" t="s">
        <v>254</v>
      </c>
      <c r="C80" s="262" t="s">
        <v>255</v>
      </c>
      <c r="D80" s="263" t="s">
        <v>114</v>
      </c>
      <c r="E80" s="264">
        <v>3</v>
      </c>
      <c r="F80" s="264">
        <v>0</v>
      </c>
      <c r="G80" s="265">
        <f t="shared" si="8"/>
        <v>0</v>
      </c>
      <c r="H80" s="266">
        <v>1.3999999999999999E-4</v>
      </c>
      <c r="I80" s="267">
        <f t="shared" si="9"/>
        <v>4.1999999999999996E-4</v>
      </c>
      <c r="J80" s="266"/>
      <c r="K80" s="267">
        <f t="shared" si="10"/>
        <v>0</v>
      </c>
      <c r="O80" s="259">
        <v>2</v>
      </c>
      <c r="AA80" s="232">
        <v>3</v>
      </c>
      <c r="AB80" s="232">
        <v>9</v>
      </c>
      <c r="AC80" s="232">
        <v>358251018</v>
      </c>
      <c r="AZ80" s="232">
        <v>3</v>
      </c>
      <c r="BA80" s="232">
        <f t="shared" si="11"/>
        <v>0</v>
      </c>
      <c r="BB80" s="232">
        <f t="shared" si="12"/>
        <v>0</v>
      </c>
      <c r="BC80" s="232">
        <f t="shared" si="13"/>
        <v>0</v>
      </c>
      <c r="BD80" s="232">
        <f t="shared" si="14"/>
        <v>0</v>
      </c>
      <c r="BE80" s="232">
        <f t="shared" si="15"/>
        <v>0</v>
      </c>
      <c r="CA80" s="259">
        <v>3</v>
      </c>
      <c r="CB80" s="259">
        <v>9</v>
      </c>
    </row>
    <row r="81" spans="1:80" x14ac:dyDescent="0.25">
      <c r="A81" s="260">
        <v>69</v>
      </c>
      <c r="B81" s="261" t="s">
        <v>256</v>
      </c>
      <c r="C81" s="262" t="s">
        <v>257</v>
      </c>
      <c r="D81" s="263" t="s">
        <v>258</v>
      </c>
      <c r="E81" s="264">
        <v>3</v>
      </c>
      <c r="F81" s="264">
        <v>0</v>
      </c>
      <c r="G81" s="265">
        <f t="shared" si="8"/>
        <v>0</v>
      </c>
      <c r="H81" s="266">
        <v>0</v>
      </c>
      <c r="I81" s="267">
        <f t="shared" si="9"/>
        <v>0</v>
      </c>
      <c r="J81" s="266"/>
      <c r="K81" s="267">
        <f t="shared" si="10"/>
        <v>0</v>
      </c>
      <c r="O81" s="259">
        <v>2</v>
      </c>
      <c r="AA81" s="232">
        <v>10</v>
      </c>
      <c r="AB81" s="232">
        <v>0</v>
      </c>
      <c r="AC81" s="232">
        <v>8</v>
      </c>
      <c r="AZ81" s="232">
        <v>5</v>
      </c>
      <c r="BA81" s="232">
        <f t="shared" si="11"/>
        <v>0</v>
      </c>
      <c r="BB81" s="232">
        <f t="shared" si="12"/>
        <v>0</v>
      </c>
      <c r="BC81" s="232">
        <f t="shared" si="13"/>
        <v>0</v>
      </c>
      <c r="BD81" s="232">
        <f t="shared" si="14"/>
        <v>0</v>
      </c>
      <c r="BE81" s="232">
        <f t="shared" si="15"/>
        <v>0</v>
      </c>
      <c r="CA81" s="259">
        <v>10</v>
      </c>
      <c r="CB81" s="259">
        <v>0</v>
      </c>
    </row>
    <row r="82" spans="1:80" ht="13" x14ac:dyDescent="0.3">
      <c r="A82" s="269"/>
      <c r="B82" s="270" t="s">
        <v>98</v>
      </c>
      <c r="C82" s="271" t="s">
        <v>130</v>
      </c>
      <c r="D82" s="272"/>
      <c r="E82" s="273"/>
      <c r="F82" s="274"/>
      <c r="G82" s="275">
        <f>SUM(G17:G81)</f>
        <v>0</v>
      </c>
      <c r="H82" s="276"/>
      <c r="I82" s="277">
        <f>SUM(I17:I81)</f>
        <v>0.81603999999999999</v>
      </c>
      <c r="J82" s="276"/>
      <c r="K82" s="277">
        <f>SUM(K17:K81)</f>
        <v>0</v>
      </c>
      <c r="O82" s="259">
        <v>4</v>
      </c>
      <c r="BA82" s="278">
        <f>SUM(BA17:BA81)</f>
        <v>0</v>
      </c>
      <c r="BB82" s="278">
        <f>SUM(BB17:BB81)</f>
        <v>0</v>
      </c>
      <c r="BC82" s="278">
        <f>SUM(BC17:BC81)</f>
        <v>0</v>
      </c>
      <c r="BD82" s="278">
        <f>SUM(BD17:BD81)</f>
        <v>0</v>
      </c>
      <c r="BE82" s="278">
        <f>SUM(BE17:BE81)</f>
        <v>0</v>
      </c>
    </row>
    <row r="83" spans="1:80" ht="13" x14ac:dyDescent="0.3">
      <c r="A83" s="249" t="s">
        <v>97</v>
      </c>
      <c r="B83" s="250" t="s">
        <v>259</v>
      </c>
      <c r="C83" s="251" t="s">
        <v>260</v>
      </c>
      <c r="D83" s="252"/>
      <c r="E83" s="253"/>
      <c r="F83" s="253"/>
      <c r="G83" s="254"/>
      <c r="H83" s="255"/>
      <c r="I83" s="256"/>
      <c r="J83" s="257"/>
      <c r="K83" s="258"/>
      <c r="O83" s="259">
        <v>1</v>
      </c>
    </row>
    <row r="84" spans="1:80" x14ac:dyDescent="0.25">
      <c r="A84" s="260">
        <v>70</v>
      </c>
      <c r="B84" s="261" t="s">
        <v>262</v>
      </c>
      <c r="C84" s="262" t="s">
        <v>263</v>
      </c>
      <c r="D84" s="263" t="s">
        <v>114</v>
      </c>
      <c r="E84" s="264">
        <v>3</v>
      </c>
      <c r="F84" s="264">
        <v>0</v>
      </c>
      <c r="G84" s="265">
        <f>E84*F84</f>
        <v>0</v>
      </c>
      <c r="H84" s="266">
        <v>0</v>
      </c>
      <c r="I84" s="267">
        <f>E84*H84</f>
        <v>0</v>
      </c>
      <c r="J84" s="266">
        <v>0</v>
      </c>
      <c r="K84" s="267">
        <f>E84*J84</f>
        <v>0</v>
      </c>
      <c r="O84" s="259">
        <v>2</v>
      </c>
      <c r="AA84" s="232">
        <v>1</v>
      </c>
      <c r="AB84" s="232">
        <v>9</v>
      </c>
      <c r="AC84" s="232">
        <v>9</v>
      </c>
      <c r="AZ84" s="232">
        <v>4</v>
      </c>
      <c r="BA84" s="232">
        <f>IF(AZ84=1,G84,0)</f>
        <v>0</v>
      </c>
      <c r="BB84" s="232">
        <f>IF(AZ84=2,G84,0)</f>
        <v>0</v>
      </c>
      <c r="BC84" s="232">
        <f>IF(AZ84=3,G84,0)</f>
        <v>0</v>
      </c>
      <c r="BD84" s="232">
        <f>IF(AZ84=4,G84,0)</f>
        <v>0</v>
      </c>
      <c r="BE84" s="232">
        <f>IF(AZ84=5,G84,0)</f>
        <v>0</v>
      </c>
      <c r="CA84" s="259">
        <v>1</v>
      </c>
      <c r="CB84" s="259">
        <v>9</v>
      </c>
    </row>
    <row r="85" spans="1:80" ht="13" x14ac:dyDescent="0.3">
      <c r="A85" s="269"/>
      <c r="B85" s="270" t="s">
        <v>98</v>
      </c>
      <c r="C85" s="271" t="s">
        <v>261</v>
      </c>
      <c r="D85" s="272"/>
      <c r="E85" s="273"/>
      <c r="F85" s="274"/>
      <c r="G85" s="275">
        <f>SUM(G83:G84)</f>
        <v>0</v>
      </c>
      <c r="H85" s="276"/>
      <c r="I85" s="277">
        <f>SUM(I83:I84)</f>
        <v>0</v>
      </c>
      <c r="J85" s="276"/>
      <c r="K85" s="277">
        <f>SUM(K83:K84)</f>
        <v>0</v>
      </c>
      <c r="O85" s="259">
        <v>4</v>
      </c>
      <c r="BA85" s="278">
        <f>SUM(BA83:BA84)</f>
        <v>0</v>
      </c>
      <c r="BB85" s="278">
        <f>SUM(BB83:BB84)</f>
        <v>0</v>
      </c>
      <c r="BC85" s="278">
        <f>SUM(BC83:BC84)</f>
        <v>0</v>
      </c>
      <c r="BD85" s="278">
        <f>SUM(BD83:BD84)</f>
        <v>0</v>
      </c>
      <c r="BE85" s="278">
        <f>SUM(BE83:BE84)</f>
        <v>0</v>
      </c>
    </row>
    <row r="86" spans="1:80" ht="13" x14ac:dyDescent="0.3">
      <c r="A86" s="249" t="s">
        <v>97</v>
      </c>
      <c r="B86" s="250" t="s">
        <v>264</v>
      </c>
      <c r="C86" s="251" t="s">
        <v>265</v>
      </c>
      <c r="D86" s="252"/>
      <c r="E86" s="253"/>
      <c r="F86" s="253"/>
      <c r="G86" s="254"/>
      <c r="H86" s="255"/>
      <c r="I86" s="256"/>
      <c r="J86" s="257"/>
      <c r="K86" s="258"/>
      <c r="O86" s="259">
        <v>1</v>
      </c>
    </row>
    <row r="87" spans="1:80" x14ac:dyDescent="0.25">
      <c r="A87" s="260">
        <v>71</v>
      </c>
      <c r="B87" s="261" t="s">
        <v>267</v>
      </c>
      <c r="C87" s="262" t="s">
        <v>268</v>
      </c>
      <c r="D87" s="263" t="s">
        <v>114</v>
      </c>
      <c r="E87" s="264">
        <v>21</v>
      </c>
      <c r="F87" s="264">
        <v>0</v>
      </c>
      <c r="G87" s="265">
        <f>E87*F87</f>
        <v>0</v>
      </c>
      <c r="H87" s="266">
        <v>2.7000000000000001E-3</v>
      </c>
      <c r="I87" s="267">
        <f>E87*H87</f>
        <v>5.67E-2</v>
      </c>
      <c r="J87" s="266"/>
      <c r="K87" s="267">
        <f>E87*J87</f>
        <v>0</v>
      </c>
      <c r="O87" s="259">
        <v>2</v>
      </c>
      <c r="AA87" s="232">
        <v>3</v>
      </c>
      <c r="AB87" s="232">
        <v>9</v>
      </c>
      <c r="AC87" s="232" t="s">
        <v>267</v>
      </c>
      <c r="AZ87" s="232">
        <v>3</v>
      </c>
      <c r="BA87" s="232">
        <f>IF(AZ87=1,G87,0)</f>
        <v>0</v>
      </c>
      <c r="BB87" s="232">
        <f>IF(AZ87=2,G87,0)</f>
        <v>0</v>
      </c>
      <c r="BC87" s="232">
        <f>IF(AZ87=3,G87,0)</f>
        <v>0</v>
      </c>
      <c r="BD87" s="232">
        <f>IF(AZ87=4,G87,0)</f>
        <v>0</v>
      </c>
      <c r="BE87" s="232">
        <f>IF(AZ87=5,G87,0)</f>
        <v>0</v>
      </c>
      <c r="CA87" s="259">
        <v>3</v>
      </c>
      <c r="CB87" s="259">
        <v>9</v>
      </c>
    </row>
    <row r="88" spans="1:80" ht="13" x14ac:dyDescent="0.3">
      <c r="A88" s="269"/>
      <c r="B88" s="270" t="s">
        <v>98</v>
      </c>
      <c r="C88" s="271" t="s">
        <v>266</v>
      </c>
      <c r="D88" s="272"/>
      <c r="E88" s="273"/>
      <c r="F88" s="274"/>
      <c r="G88" s="275">
        <f>SUM(G86:G87)</f>
        <v>0</v>
      </c>
      <c r="H88" s="276"/>
      <c r="I88" s="277">
        <f>SUM(I86:I87)</f>
        <v>5.67E-2</v>
      </c>
      <c r="J88" s="276"/>
      <c r="K88" s="277">
        <f>SUM(K86:K87)</f>
        <v>0</v>
      </c>
      <c r="O88" s="259">
        <v>4</v>
      </c>
      <c r="BA88" s="278">
        <f>SUM(BA86:BA87)</f>
        <v>0</v>
      </c>
      <c r="BB88" s="278">
        <f>SUM(BB86:BB87)</f>
        <v>0</v>
      </c>
      <c r="BC88" s="278">
        <f>SUM(BC86:BC87)</f>
        <v>0</v>
      </c>
      <c r="BD88" s="278">
        <f>SUM(BD86:BD87)</f>
        <v>0</v>
      </c>
      <c r="BE88" s="278">
        <f>SUM(BE86:BE87)</f>
        <v>0</v>
      </c>
    </row>
    <row r="89" spans="1:80" x14ac:dyDescent="0.25">
      <c r="E89" s="232"/>
    </row>
    <row r="90" spans="1:80" x14ac:dyDescent="0.25">
      <c r="E90" s="232"/>
    </row>
    <row r="91" spans="1:80" x14ac:dyDescent="0.25">
      <c r="E91" s="232"/>
    </row>
    <row r="92" spans="1:80" x14ac:dyDescent="0.25">
      <c r="E92" s="232"/>
    </row>
    <row r="93" spans="1:80" x14ac:dyDescent="0.25">
      <c r="E93" s="232"/>
    </row>
    <row r="94" spans="1:80" x14ac:dyDescent="0.25">
      <c r="E94" s="232"/>
    </row>
    <row r="95" spans="1:80" x14ac:dyDescent="0.25">
      <c r="E95" s="232"/>
    </row>
    <row r="96" spans="1:80" x14ac:dyDescent="0.25">
      <c r="E96" s="232"/>
    </row>
    <row r="97" spans="1:7" x14ac:dyDescent="0.25">
      <c r="E97" s="232"/>
    </row>
    <row r="98" spans="1:7" x14ac:dyDescent="0.25">
      <c r="E98" s="232"/>
    </row>
    <row r="99" spans="1:7" x14ac:dyDescent="0.25">
      <c r="E99" s="232"/>
    </row>
    <row r="100" spans="1:7" x14ac:dyDescent="0.25">
      <c r="E100" s="232"/>
    </row>
    <row r="101" spans="1:7" x14ac:dyDescent="0.25">
      <c r="E101" s="232"/>
    </row>
    <row r="102" spans="1:7" x14ac:dyDescent="0.25">
      <c r="E102" s="232"/>
    </row>
    <row r="103" spans="1:7" x14ac:dyDescent="0.25">
      <c r="E103" s="232"/>
    </row>
    <row r="104" spans="1:7" x14ac:dyDescent="0.25">
      <c r="E104" s="232"/>
    </row>
    <row r="105" spans="1:7" x14ac:dyDescent="0.25">
      <c r="E105" s="232"/>
    </row>
    <row r="106" spans="1:7" x14ac:dyDescent="0.25">
      <c r="E106" s="232"/>
    </row>
    <row r="107" spans="1:7" x14ac:dyDescent="0.25">
      <c r="E107" s="232"/>
    </row>
    <row r="108" spans="1:7" x14ac:dyDescent="0.25">
      <c r="E108" s="232"/>
    </row>
    <row r="109" spans="1:7" x14ac:dyDescent="0.25">
      <c r="E109" s="232"/>
    </row>
    <row r="110" spans="1:7" x14ac:dyDescent="0.25">
      <c r="E110" s="232"/>
    </row>
    <row r="111" spans="1:7" x14ac:dyDescent="0.25">
      <c r="E111" s="232"/>
    </row>
    <row r="112" spans="1:7" x14ac:dyDescent="0.25">
      <c r="A112" s="268"/>
      <c r="B112" s="268"/>
      <c r="C112" s="268"/>
      <c r="D112" s="268"/>
      <c r="E112" s="268"/>
      <c r="F112" s="268"/>
      <c r="G112" s="268"/>
    </row>
    <row r="113" spans="1:7" x14ac:dyDescent="0.25">
      <c r="A113" s="268"/>
      <c r="B113" s="268"/>
      <c r="C113" s="268"/>
      <c r="D113" s="268"/>
      <c r="E113" s="268"/>
      <c r="F113" s="268"/>
      <c r="G113" s="268"/>
    </row>
    <row r="114" spans="1:7" x14ac:dyDescent="0.25">
      <c r="A114" s="268"/>
      <c r="B114" s="268"/>
      <c r="C114" s="268"/>
      <c r="D114" s="268"/>
      <c r="E114" s="268"/>
      <c r="F114" s="268"/>
      <c r="G114" s="268"/>
    </row>
    <row r="115" spans="1:7" x14ac:dyDescent="0.25">
      <c r="A115" s="268"/>
      <c r="B115" s="268"/>
      <c r="C115" s="268"/>
      <c r="D115" s="268"/>
      <c r="E115" s="268"/>
      <c r="F115" s="268"/>
      <c r="G115" s="268"/>
    </row>
    <row r="116" spans="1:7" x14ac:dyDescent="0.25">
      <c r="E116" s="232"/>
    </row>
    <row r="117" spans="1:7" x14ac:dyDescent="0.25">
      <c r="E117" s="232"/>
    </row>
    <row r="118" spans="1:7" x14ac:dyDescent="0.25">
      <c r="E118" s="232"/>
    </row>
    <row r="119" spans="1:7" x14ac:dyDescent="0.25">
      <c r="E119" s="232"/>
    </row>
    <row r="120" spans="1:7" x14ac:dyDescent="0.25">
      <c r="E120" s="232"/>
    </row>
    <row r="121" spans="1:7" x14ac:dyDescent="0.25">
      <c r="E121" s="232"/>
    </row>
    <row r="122" spans="1:7" x14ac:dyDescent="0.25">
      <c r="E122" s="232"/>
    </row>
    <row r="123" spans="1:7" x14ac:dyDescent="0.25">
      <c r="E123" s="232"/>
    </row>
    <row r="124" spans="1:7" x14ac:dyDescent="0.25">
      <c r="E124" s="232"/>
    </row>
    <row r="125" spans="1:7" x14ac:dyDescent="0.25">
      <c r="E125" s="232"/>
    </row>
    <row r="126" spans="1:7" x14ac:dyDescent="0.25">
      <c r="E126" s="232"/>
    </row>
    <row r="127" spans="1:7" x14ac:dyDescent="0.25">
      <c r="E127" s="232"/>
    </row>
    <row r="128" spans="1:7" x14ac:dyDescent="0.25">
      <c r="E128" s="232"/>
    </row>
    <row r="129" spans="5:5" x14ac:dyDescent="0.25">
      <c r="E129" s="232"/>
    </row>
    <row r="130" spans="5:5" x14ac:dyDescent="0.25">
      <c r="E130" s="232"/>
    </row>
    <row r="131" spans="5:5" x14ac:dyDescent="0.25">
      <c r="E131" s="232"/>
    </row>
    <row r="132" spans="5:5" x14ac:dyDescent="0.25">
      <c r="E132" s="232"/>
    </row>
    <row r="133" spans="5:5" x14ac:dyDescent="0.25">
      <c r="E133" s="232"/>
    </row>
    <row r="134" spans="5:5" x14ac:dyDescent="0.25">
      <c r="E134" s="232"/>
    </row>
    <row r="135" spans="5:5" x14ac:dyDescent="0.25">
      <c r="E135" s="232"/>
    </row>
    <row r="136" spans="5:5" x14ac:dyDescent="0.25">
      <c r="E136" s="232"/>
    </row>
    <row r="137" spans="5:5" x14ac:dyDescent="0.25">
      <c r="E137" s="232"/>
    </row>
    <row r="138" spans="5:5" x14ac:dyDescent="0.25">
      <c r="E138" s="232"/>
    </row>
    <row r="139" spans="5:5" x14ac:dyDescent="0.25">
      <c r="E139" s="232"/>
    </row>
    <row r="140" spans="5:5" x14ac:dyDescent="0.25">
      <c r="E140" s="232"/>
    </row>
    <row r="141" spans="5:5" x14ac:dyDescent="0.25">
      <c r="E141" s="232"/>
    </row>
    <row r="142" spans="5:5" x14ac:dyDescent="0.25">
      <c r="E142" s="232"/>
    </row>
    <row r="143" spans="5:5" x14ac:dyDescent="0.25">
      <c r="E143" s="232"/>
    </row>
    <row r="144" spans="5:5" x14ac:dyDescent="0.25">
      <c r="E144" s="232"/>
    </row>
    <row r="145" spans="1:7" x14ac:dyDescent="0.25">
      <c r="E145" s="232"/>
    </row>
    <row r="146" spans="1:7" x14ac:dyDescent="0.25">
      <c r="E146" s="232"/>
    </row>
    <row r="147" spans="1:7" x14ac:dyDescent="0.25">
      <c r="A147" s="279"/>
      <c r="B147" s="279"/>
    </row>
    <row r="148" spans="1:7" ht="13" x14ac:dyDescent="0.3">
      <c r="A148" s="268"/>
      <c r="B148" s="268"/>
      <c r="C148" s="280"/>
      <c r="D148" s="280"/>
      <c r="E148" s="281"/>
      <c r="F148" s="280"/>
      <c r="G148" s="282"/>
    </row>
    <row r="149" spans="1:7" x14ac:dyDescent="0.25">
      <c r="A149" s="283"/>
      <c r="B149" s="283"/>
      <c r="C149" s="268"/>
      <c r="D149" s="268"/>
      <c r="E149" s="284"/>
      <c r="F149" s="268"/>
      <c r="G149" s="268"/>
    </row>
    <row r="150" spans="1:7" x14ac:dyDescent="0.25">
      <c r="A150" s="268"/>
      <c r="B150" s="268"/>
      <c r="C150" s="268"/>
      <c r="D150" s="268"/>
      <c r="E150" s="284"/>
      <c r="F150" s="268"/>
      <c r="G150" s="268"/>
    </row>
    <row r="151" spans="1:7" x14ac:dyDescent="0.25">
      <c r="A151" s="268"/>
      <c r="B151" s="268"/>
      <c r="C151" s="268"/>
      <c r="D151" s="268"/>
      <c r="E151" s="284"/>
      <c r="F151" s="268"/>
      <c r="G151" s="268"/>
    </row>
    <row r="152" spans="1:7" x14ac:dyDescent="0.25">
      <c r="A152" s="268"/>
      <c r="B152" s="268"/>
      <c r="C152" s="268"/>
      <c r="D152" s="268"/>
      <c r="E152" s="284"/>
      <c r="F152" s="268"/>
      <c r="G152" s="268"/>
    </row>
    <row r="153" spans="1:7" x14ac:dyDescent="0.25">
      <c r="A153" s="268"/>
      <c r="B153" s="268"/>
      <c r="C153" s="268"/>
      <c r="D153" s="268"/>
      <c r="E153" s="284"/>
      <c r="F153" s="268"/>
      <c r="G153" s="268"/>
    </row>
    <row r="154" spans="1:7" x14ac:dyDescent="0.25">
      <c r="A154" s="268"/>
      <c r="B154" s="268"/>
      <c r="C154" s="268"/>
      <c r="D154" s="268"/>
      <c r="E154" s="284"/>
      <c r="F154" s="268"/>
      <c r="G154" s="268"/>
    </row>
    <row r="155" spans="1:7" x14ac:dyDescent="0.25">
      <c r="A155" s="268"/>
      <c r="B155" s="268"/>
      <c r="C155" s="268"/>
      <c r="D155" s="268"/>
      <c r="E155" s="284"/>
      <c r="F155" s="268"/>
      <c r="G155" s="268"/>
    </row>
    <row r="156" spans="1:7" x14ac:dyDescent="0.25">
      <c r="A156" s="268"/>
      <c r="B156" s="268"/>
      <c r="C156" s="268"/>
      <c r="D156" s="268"/>
      <c r="E156" s="284"/>
      <c r="F156" s="268"/>
      <c r="G156" s="268"/>
    </row>
    <row r="157" spans="1:7" x14ac:dyDescent="0.25">
      <c r="A157" s="268"/>
      <c r="B157" s="268"/>
      <c r="C157" s="268"/>
      <c r="D157" s="268"/>
      <c r="E157" s="284"/>
      <c r="F157" s="268"/>
      <c r="G157" s="268"/>
    </row>
    <row r="158" spans="1:7" x14ac:dyDescent="0.25">
      <c r="A158" s="268"/>
      <c r="B158" s="268"/>
      <c r="C158" s="268"/>
      <c r="D158" s="268"/>
      <c r="E158" s="284"/>
      <c r="F158" s="268"/>
      <c r="G158" s="268"/>
    </row>
    <row r="159" spans="1:7" x14ac:dyDescent="0.25">
      <c r="A159" s="268"/>
      <c r="B159" s="268"/>
      <c r="C159" s="268"/>
      <c r="D159" s="268"/>
      <c r="E159" s="284"/>
      <c r="F159" s="268"/>
      <c r="G159" s="268"/>
    </row>
    <row r="160" spans="1:7" x14ac:dyDescent="0.25">
      <c r="A160" s="268"/>
      <c r="B160" s="268"/>
      <c r="C160" s="268"/>
      <c r="D160" s="268"/>
      <c r="E160" s="284"/>
      <c r="F160" s="268"/>
      <c r="G160" s="268"/>
    </row>
    <row r="161" spans="1:7" x14ac:dyDescent="0.25">
      <c r="A161" s="268"/>
      <c r="B161" s="268"/>
      <c r="C161" s="268"/>
      <c r="D161" s="268"/>
      <c r="E161" s="284"/>
      <c r="F161" s="268"/>
      <c r="G161" s="2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3">
      <c r="A2" s="95" t="s">
        <v>32</v>
      </c>
      <c r="B2" s="96"/>
      <c r="C2" s="97" t="s">
        <v>279</v>
      </c>
      <c r="D2" s="97" t="s">
        <v>280</v>
      </c>
      <c r="E2" s="98"/>
      <c r="F2" s="99" t="s">
        <v>33</v>
      </c>
      <c r="G2" s="100"/>
    </row>
    <row r="3" spans="1:57" ht="3" hidden="1" customHeight="1" x14ac:dyDescent="0.25">
      <c r="A3" s="101"/>
      <c r="B3" s="102"/>
      <c r="C3" s="103"/>
      <c r="D3" s="103"/>
      <c r="E3" s="104"/>
      <c r="F3" s="105"/>
      <c r="G3" s="106"/>
    </row>
    <row r="4" spans="1:57" ht="12" customHeight="1" x14ac:dyDescent="0.3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3" customHeight="1" x14ac:dyDescent="0.3">
      <c r="A5" s="109" t="s">
        <v>104</v>
      </c>
      <c r="B5" s="110"/>
      <c r="C5" s="111" t="s">
        <v>105</v>
      </c>
      <c r="D5" s="112"/>
      <c r="E5" s="110"/>
      <c r="F5" s="105" t="s">
        <v>36</v>
      </c>
      <c r="G5" s="106"/>
    </row>
    <row r="6" spans="1:57" ht="13" customHeight="1" x14ac:dyDescent="0.3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3" customHeight="1" x14ac:dyDescent="0.3">
      <c r="A7" s="116" t="s">
        <v>101</v>
      </c>
      <c r="B7" s="117"/>
      <c r="C7" s="118" t="s">
        <v>102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5">
      <c r="A8" s="121" t="s">
        <v>40</v>
      </c>
      <c r="B8" s="105"/>
      <c r="C8" s="306"/>
      <c r="D8" s="306"/>
      <c r="E8" s="307"/>
      <c r="F8" s="122" t="s">
        <v>41</v>
      </c>
      <c r="G8" s="123"/>
      <c r="H8" s="124"/>
      <c r="I8" s="125"/>
    </row>
    <row r="9" spans="1:57" x14ac:dyDescent="0.25">
      <c r="A9" s="121" t="s">
        <v>42</v>
      </c>
      <c r="B9" s="105"/>
      <c r="C9" s="306"/>
      <c r="D9" s="306"/>
      <c r="E9" s="307"/>
      <c r="F9" s="105"/>
      <c r="G9" s="126"/>
      <c r="H9" s="127"/>
    </row>
    <row r="10" spans="1:57" x14ac:dyDescent="0.25">
      <c r="A10" s="121" t="s">
        <v>43</v>
      </c>
      <c r="B10" s="105"/>
      <c r="C10" s="306"/>
      <c r="D10" s="306"/>
      <c r="E10" s="306"/>
      <c r="F10" s="128"/>
      <c r="G10" s="129"/>
      <c r="H10" s="130"/>
    </row>
    <row r="11" spans="1:57" ht="13.5" customHeight="1" x14ac:dyDescent="0.25">
      <c r="A11" s="121" t="s">
        <v>44</v>
      </c>
      <c r="B11" s="105"/>
      <c r="C11" s="306" t="s">
        <v>277</v>
      </c>
      <c r="D11" s="306"/>
      <c r="E11" s="306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5">
      <c r="A12" s="134" t="s">
        <v>46</v>
      </c>
      <c r="B12" s="102"/>
      <c r="C12" s="308"/>
      <c r="D12" s="308"/>
      <c r="E12" s="308"/>
      <c r="F12" s="135" t="s">
        <v>47</v>
      </c>
      <c r="G12" s="136"/>
      <c r="H12" s="127"/>
    </row>
    <row r="13" spans="1:57" ht="28.5" customHeight="1" thickBot="1" x14ac:dyDescent="0.3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3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6" customHeight="1" x14ac:dyDescent="0.25">
      <c r="A15" s="146"/>
      <c r="B15" s="147" t="s">
        <v>51</v>
      </c>
      <c r="C15" s="148">
        <f>'SO01 Souhrn BLESK'!E8</f>
        <v>0</v>
      </c>
      <c r="D15" s="149" t="str">
        <f>'SO01 Souhrn BLESK'!A13</f>
        <v>Ztížené výrobní podmínky</v>
      </c>
      <c r="E15" s="150"/>
      <c r="F15" s="151"/>
      <c r="G15" s="148">
        <f>'SO01 Souhrn BLESK'!I13</f>
        <v>0</v>
      </c>
    </row>
    <row r="16" spans="1:57" ht="16" customHeight="1" x14ac:dyDescent="0.25">
      <c r="A16" s="146" t="s">
        <v>52</v>
      </c>
      <c r="B16" s="147" t="s">
        <v>53</v>
      </c>
      <c r="C16" s="148">
        <f>'SO01 Souhrn BLESK'!F8</f>
        <v>0</v>
      </c>
      <c r="D16" s="101" t="str">
        <f>'SO01 Souhrn BLESK'!A14</f>
        <v>Oborová přirážka</v>
      </c>
      <c r="E16" s="152"/>
      <c r="F16" s="153"/>
      <c r="G16" s="148">
        <f>'SO01 Souhrn BLESK'!I14</f>
        <v>0</v>
      </c>
    </row>
    <row r="17" spans="1:7" ht="16" customHeight="1" x14ac:dyDescent="0.25">
      <c r="A17" s="146" t="s">
        <v>54</v>
      </c>
      <c r="B17" s="147" t="s">
        <v>55</v>
      </c>
      <c r="C17" s="148">
        <f>'SO01 Souhrn BLESK'!H8</f>
        <v>0</v>
      </c>
      <c r="D17" s="101" t="str">
        <f>'SO01 Souhrn BLESK'!A15</f>
        <v>Přesun stavebních kapacit</v>
      </c>
      <c r="E17" s="152"/>
      <c r="F17" s="153"/>
      <c r="G17" s="148">
        <f>'SO01 Souhrn BLESK'!I15</f>
        <v>0</v>
      </c>
    </row>
    <row r="18" spans="1:7" ht="16" customHeight="1" x14ac:dyDescent="0.25">
      <c r="A18" s="154" t="s">
        <v>56</v>
      </c>
      <c r="B18" s="155" t="s">
        <v>57</v>
      </c>
      <c r="C18" s="148">
        <f>'SO01 Souhrn BLESK'!G8</f>
        <v>0</v>
      </c>
      <c r="D18" s="101" t="str">
        <f>'SO01 Souhrn BLESK'!A16</f>
        <v>Mimostaveništní doprava</v>
      </c>
      <c r="E18" s="152"/>
      <c r="F18" s="153"/>
      <c r="G18" s="148">
        <f>'SO01 Souhrn BLESK'!I16</f>
        <v>0</v>
      </c>
    </row>
    <row r="19" spans="1:7" ht="16" customHeight="1" x14ac:dyDescent="0.25">
      <c r="A19" s="156" t="s">
        <v>58</v>
      </c>
      <c r="B19" s="147"/>
      <c r="C19" s="148">
        <f>SUM(C15:C18)</f>
        <v>0</v>
      </c>
      <c r="D19" s="101" t="str">
        <f>'SO01 Souhrn BLESK'!A17</f>
        <v>Zařízení staveniště</v>
      </c>
      <c r="E19" s="152"/>
      <c r="F19" s="153"/>
      <c r="G19" s="148">
        <f>'SO01 Souhrn BLESK'!I17</f>
        <v>0</v>
      </c>
    </row>
    <row r="20" spans="1:7" ht="16" customHeight="1" x14ac:dyDescent="0.25">
      <c r="A20" s="156"/>
      <c r="B20" s="147"/>
      <c r="C20" s="148"/>
      <c r="D20" s="101" t="str">
        <f>'SO01 Souhrn BLESK'!A18</f>
        <v>Provoz investora</v>
      </c>
      <c r="E20" s="152"/>
      <c r="F20" s="153"/>
      <c r="G20" s="148">
        <f>'SO01 Souhrn BLESK'!I18</f>
        <v>0</v>
      </c>
    </row>
    <row r="21" spans="1:7" ht="16" customHeight="1" x14ac:dyDescent="0.25">
      <c r="A21" s="156" t="s">
        <v>29</v>
      </c>
      <c r="B21" s="147"/>
      <c r="C21" s="148">
        <f>'SO01 Souhrn BLESK'!I8</f>
        <v>0</v>
      </c>
      <c r="D21" s="101" t="str">
        <f>'SO01 Souhrn BLESK'!A19</f>
        <v>Kompletační činnost (IČD)</v>
      </c>
      <c r="E21" s="152"/>
      <c r="F21" s="153"/>
      <c r="G21" s="148">
        <f>'SO01 Souhrn BLESK'!I19</f>
        <v>0</v>
      </c>
    </row>
    <row r="22" spans="1:7" ht="16" customHeight="1" x14ac:dyDescent="0.25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6" customHeight="1" thickBot="1" x14ac:dyDescent="0.3">
      <c r="A23" s="302" t="s">
        <v>61</v>
      </c>
      <c r="B23" s="303"/>
      <c r="C23" s="158">
        <f>C22+G23</f>
        <v>0</v>
      </c>
      <c r="D23" s="159" t="s">
        <v>62</v>
      </c>
      <c r="E23" s="160"/>
      <c r="F23" s="161"/>
      <c r="G23" s="148">
        <f>'SO01 Souhrn BLESK'!H21</f>
        <v>0</v>
      </c>
    </row>
    <row r="24" spans="1:7" ht="13" x14ac:dyDescent="0.3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5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5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5">
      <c r="A27" s="157"/>
      <c r="B27" s="171"/>
      <c r="C27" s="167"/>
      <c r="D27" s="127"/>
      <c r="F27" s="168"/>
      <c r="G27" s="169"/>
    </row>
    <row r="28" spans="1:7" x14ac:dyDescent="0.25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5">
      <c r="A29" s="157"/>
      <c r="B29" s="127"/>
      <c r="C29" s="173"/>
      <c r="D29" s="174"/>
      <c r="E29" s="173"/>
      <c r="F29" s="127"/>
      <c r="G29" s="169"/>
    </row>
    <row r="30" spans="1:7" x14ac:dyDescent="0.25">
      <c r="A30" s="175" t="s">
        <v>11</v>
      </c>
      <c r="B30" s="176"/>
      <c r="C30" s="177">
        <v>21</v>
      </c>
      <c r="D30" s="176" t="s">
        <v>70</v>
      </c>
      <c r="E30" s="178"/>
      <c r="F30" s="304">
        <f>C23-F32</f>
        <v>0</v>
      </c>
      <c r="G30" s="305"/>
    </row>
    <row r="31" spans="1:7" x14ac:dyDescent="0.25">
      <c r="A31" s="175" t="s">
        <v>71</v>
      </c>
      <c r="B31" s="176"/>
      <c r="C31" s="177">
        <f>C30</f>
        <v>21</v>
      </c>
      <c r="D31" s="176" t="s">
        <v>72</v>
      </c>
      <c r="E31" s="178"/>
      <c r="F31" s="304">
        <f>ROUND(PRODUCT(F30,C31/100),0)</f>
        <v>0</v>
      </c>
      <c r="G31" s="305"/>
    </row>
    <row r="32" spans="1:7" x14ac:dyDescent="0.25">
      <c r="A32" s="175" t="s">
        <v>11</v>
      </c>
      <c r="B32" s="176"/>
      <c r="C32" s="177">
        <v>0</v>
      </c>
      <c r="D32" s="176" t="s">
        <v>72</v>
      </c>
      <c r="E32" s="178"/>
      <c r="F32" s="304">
        <v>0</v>
      </c>
      <c r="G32" s="305"/>
    </row>
    <row r="33" spans="1:8" x14ac:dyDescent="0.25">
      <c r="A33" s="175" t="s">
        <v>71</v>
      </c>
      <c r="B33" s="179"/>
      <c r="C33" s="180">
        <f>C32</f>
        <v>0</v>
      </c>
      <c r="D33" s="176" t="s">
        <v>72</v>
      </c>
      <c r="E33" s="153"/>
      <c r="F33" s="304">
        <f>ROUND(PRODUCT(F32,C33/100),0)</f>
        <v>0</v>
      </c>
      <c r="G33" s="305"/>
    </row>
    <row r="34" spans="1:8" s="184" customFormat="1" ht="19.5" customHeight="1" thickBot="1" x14ac:dyDescent="0.4">
      <c r="A34" s="181" t="s">
        <v>73</v>
      </c>
      <c r="B34" s="182"/>
      <c r="C34" s="182"/>
      <c r="D34" s="182"/>
      <c r="E34" s="183"/>
      <c r="F34" s="299">
        <f>ROUND(SUM(F30:F33),0)</f>
        <v>0</v>
      </c>
      <c r="G34" s="300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01"/>
      <c r="C37" s="301"/>
      <c r="D37" s="301"/>
      <c r="E37" s="301"/>
      <c r="F37" s="301"/>
      <c r="G37" s="301"/>
      <c r="H37" s="1" t="s">
        <v>1</v>
      </c>
    </row>
    <row r="38" spans="1:8" ht="12.75" customHeight="1" x14ac:dyDescent="0.25">
      <c r="A38" s="185"/>
      <c r="B38" s="301"/>
      <c r="C38" s="301"/>
      <c r="D38" s="301"/>
      <c r="E38" s="301"/>
      <c r="F38" s="301"/>
      <c r="G38" s="301"/>
      <c r="H38" s="1" t="s">
        <v>1</v>
      </c>
    </row>
    <row r="39" spans="1:8" x14ac:dyDescent="0.25">
      <c r="A39" s="185"/>
      <c r="B39" s="301"/>
      <c r="C39" s="301"/>
      <c r="D39" s="301"/>
      <c r="E39" s="301"/>
      <c r="F39" s="301"/>
      <c r="G39" s="301"/>
      <c r="H39" s="1" t="s">
        <v>1</v>
      </c>
    </row>
    <row r="40" spans="1:8" x14ac:dyDescent="0.25">
      <c r="A40" s="185"/>
      <c r="B40" s="301"/>
      <c r="C40" s="301"/>
      <c r="D40" s="301"/>
      <c r="E40" s="301"/>
      <c r="F40" s="301"/>
      <c r="G40" s="301"/>
      <c r="H40" s="1" t="s">
        <v>1</v>
      </c>
    </row>
    <row r="41" spans="1:8" x14ac:dyDescent="0.25">
      <c r="A41" s="185"/>
      <c r="B41" s="301"/>
      <c r="C41" s="301"/>
      <c r="D41" s="301"/>
      <c r="E41" s="301"/>
      <c r="F41" s="301"/>
      <c r="G41" s="301"/>
      <c r="H41" s="1" t="s">
        <v>1</v>
      </c>
    </row>
    <row r="42" spans="1:8" x14ac:dyDescent="0.25">
      <c r="A42" s="185"/>
      <c r="B42" s="301"/>
      <c r="C42" s="301"/>
      <c r="D42" s="301"/>
      <c r="E42" s="301"/>
      <c r="F42" s="301"/>
      <c r="G42" s="301"/>
      <c r="H42" s="1" t="s">
        <v>1</v>
      </c>
    </row>
    <row r="43" spans="1:8" x14ac:dyDescent="0.25">
      <c r="A43" s="185"/>
      <c r="B43" s="301"/>
      <c r="C43" s="301"/>
      <c r="D43" s="301"/>
      <c r="E43" s="301"/>
      <c r="F43" s="301"/>
      <c r="G43" s="301"/>
      <c r="H43" s="1" t="s">
        <v>1</v>
      </c>
    </row>
    <row r="44" spans="1:8" ht="12.75" customHeight="1" x14ac:dyDescent="0.25">
      <c r="A44" s="185"/>
      <c r="B44" s="301"/>
      <c r="C44" s="301"/>
      <c r="D44" s="301"/>
      <c r="E44" s="301"/>
      <c r="F44" s="301"/>
      <c r="G44" s="301"/>
      <c r="H44" s="1" t="s">
        <v>1</v>
      </c>
    </row>
    <row r="45" spans="1:8" ht="12.75" customHeight="1" x14ac:dyDescent="0.25">
      <c r="A45" s="185"/>
      <c r="B45" s="301"/>
      <c r="C45" s="301"/>
      <c r="D45" s="301"/>
      <c r="E45" s="301"/>
      <c r="F45" s="301"/>
      <c r="G45" s="301"/>
      <c r="H45" s="1" t="s">
        <v>1</v>
      </c>
    </row>
    <row r="46" spans="1:8" x14ac:dyDescent="0.25">
      <c r="B46" s="298"/>
      <c r="C46" s="298"/>
      <c r="D46" s="298"/>
      <c r="E46" s="298"/>
      <c r="F46" s="298"/>
      <c r="G46" s="298"/>
    </row>
    <row r="47" spans="1:8" x14ac:dyDescent="0.25">
      <c r="B47" s="298"/>
      <c r="C47" s="298"/>
      <c r="D47" s="298"/>
      <c r="E47" s="298"/>
      <c r="F47" s="298"/>
      <c r="G47" s="298"/>
    </row>
    <row r="48" spans="1:8" x14ac:dyDescent="0.25">
      <c r="B48" s="298"/>
      <c r="C48" s="298"/>
      <c r="D48" s="298"/>
      <c r="E48" s="298"/>
      <c r="F48" s="298"/>
      <c r="G48" s="298"/>
    </row>
    <row r="49" spans="2:7" x14ac:dyDescent="0.25">
      <c r="B49" s="298"/>
      <c r="C49" s="298"/>
      <c r="D49" s="298"/>
      <c r="E49" s="298"/>
      <c r="F49" s="298"/>
      <c r="G49" s="298"/>
    </row>
    <row r="50" spans="2:7" x14ac:dyDescent="0.25">
      <c r="B50" s="298"/>
      <c r="C50" s="298"/>
      <c r="D50" s="298"/>
      <c r="E50" s="298"/>
      <c r="F50" s="298"/>
      <c r="G50" s="298"/>
    </row>
    <row r="51" spans="2:7" x14ac:dyDescent="0.25">
      <c r="B51" s="298"/>
      <c r="C51" s="298"/>
      <c r="D51" s="298"/>
      <c r="E51" s="298"/>
      <c r="F51" s="298"/>
      <c r="G51" s="298"/>
    </row>
  </sheetData>
  <mergeCells count="18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B49:G49"/>
    <mergeCell ref="B50:G50"/>
    <mergeCell ref="B51:G51"/>
    <mergeCell ref="F34:G34"/>
    <mergeCell ref="B37:G45"/>
    <mergeCell ref="B46:G46"/>
    <mergeCell ref="B47:G47"/>
    <mergeCell ref="B48:G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72"/>
  <sheetViews>
    <sheetView tabSelected="1" workbookViewId="0">
      <selection sqref="A1:B1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57" ht="13.5" thickTop="1" x14ac:dyDescent="0.3">
      <c r="A1" s="309" t="s">
        <v>2</v>
      </c>
      <c r="B1" s="310"/>
      <c r="C1" s="186" t="s">
        <v>103</v>
      </c>
      <c r="D1" s="187"/>
      <c r="E1" s="188"/>
      <c r="F1" s="187"/>
      <c r="G1" s="189" t="s">
        <v>75</v>
      </c>
      <c r="H1" s="190" t="s">
        <v>279</v>
      </c>
      <c r="I1" s="191"/>
    </row>
    <row r="2" spans="1:57" ht="13.5" thickBot="1" x14ac:dyDescent="0.35">
      <c r="A2" s="311" t="s">
        <v>76</v>
      </c>
      <c r="B2" s="312"/>
      <c r="C2" s="192" t="s">
        <v>106</v>
      </c>
      <c r="D2" s="193"/>
      <c r="E2" s="194"/>
      <c r="F2" s="193"/>
      <c r="G2" s="313" t="s">
        <v>280</v>
      </c>
      <c r="H2" s="314"/>
      <c r="I2" s="315"/>
    </row>
    <row r="3" spans="1:57" ht="13" thickTop="1" x14ac:dyDescent="0.25">
      <c r="F3" s="127"/>
    </row>
    <row r="4" spans="1:57" ht="19.5" customHeight="1" x14ac:dyDescent="0.4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" thickBot="1" x14ac:dyDescent="0.3"/>
    <row r="6" spans="1:57" s="127" customFormat="1" ht="13.5" thickBot="1" x14ac:dyDescent="0.3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ht="13" thickBot="1" x14ac:dyDescent="0.3">
      <c r="A7" s="285" t="str">
        <f>'SO01 BLESK Pol'!B7</f>
        <v>M21</v>
      </c>
      <c r="B7" s="62" t="str">
        <f>'SO01 BLESK Pol'!C7</f>
        <v>Elektromontáže</v>
      </c>
      <c r="D7" s="204"/>
      <c r="E7" s="286">
        <f>'SO01 BLESK Pol'!BA31</f>
        <v>0</v>
      </c>
      <c r="F7" s="287">
        <f>'SO01 BLESK Pol'!BB31</f>
        <v>0</v>
      </c>
      <c r="G7" s="287">
        <f>'SO01 BLESK Pol'!BC31</f>
        <v>0</v>
      </c>
      <c r="H7" s="287">
        <f>'SO01 BLESK Pol'!BD31</f>
        <v>0</v>
      </c>
      <c r="I7" s="288">
        <f>'SO01 BLESK Pol'!BE31</f>
        <v>0</v>
      </c>
    </row>
    <row r="8" spans="1:57" s="14" customFormat="1" ht="13.5" thickBot="1" x14ac:dyDescent="0.35">
      <c r="A8" s="205"/>
      <c r="B8" s="206" t="s">
        <v>79</v>
      </c>
      <c r="C8" s="206"/>
      <c r="D8" s="207"/>
      <c r="E8" s="208">
        <f>SUM(E7:E7)</f>
        <v>0</v>
      </c>
      <c r="F8" s="209">
        <f>SUM(F7:F7)</f>
        <v>0</v>
      </c>
      <c r="G8" s="209">
        <f>SUM(G7:G7)</f>
        <v>0</v>
      </c>
      <c r="H8" s="209">
        <f>SUM(H7:H7)</f>
        <v>0</v>
      </c>
      <c r="I8" s="210">
        <f>SUM(I7:I7)</f>
        <v>0</v>
      </c>
    </row>
    <row r="9" spans="1:57" x14ac:dyDescent="0.25">
      <c r="A9" s="127"/>
      <c r="B9" s="127"/>
      <c r="C9" s="127"/>
      <c r="D9" s="127"/>
      <c r="E9" s="127"/>
      <c r="F9" s="127"/>
      <c r="G9" s="127"/>
      <c r="H9" s="127"/>
      <c r="I9" s="127"/>
    </row>
    <row r="10" spans="1:57" ht="19.5" customHeight="1" x14ac:dyDescent="0.4">
      <c r="A10" s="196" t="s">
        <v>80</v>
      </c>
      <c r="B10" s="196"/>
      <c r="C10" s="196"/>
      <c r="D10" s="196"/>
      <c r="E10" s="196"/>
      <c r="F10" s="196"/>
      <c r="G10" s="211"/>
      <c r="H10" s="196"/>
      <c r="I10" s="196"/>
      <c r="BA10" s="133"/>
      <c r="BB10" s="133"/>
      <c r="BC10" s="133"/>
      <c r="BD10" s="133"/>
      <c r="BE10" s="133"/>
    </row>
    <row r="11" spans="1:57" ht="13" thickBot="1" x14ac:dyDescent="0.3"/>
    <row r="12" spans="1:57" ht="13" x14ac:dyDescent="0.3">
      <c r="A12" s="162" t="s">
        <v>81</v>
      </c>
      <c r="B12" s="163"/>
      <c r="C12" s="163"/>
      <c r="D12" s="212"/>
      <c r="E12" s="213" t="s">
        <v>82</v>
      </c>
      <c r="F12" s="214" t="s">
        <v>12</v>
      </c>
      <c r="G12" s="215" t="s">
        <v>83</v>
      </c>
      <c r="H12" s="216"/>
      <c r="I12" s="217" t="s">
        <v>82</v>
      </c>
    </row>
    <row r="13" spans="1:57" x14ac:dyDescent="0.25">
      <c r="A13" s="156" t="s">
        <v>269</v>
      </c>
      <c r="B13" s="147"/>
      <c r="C13" s="147"/>
      <c r="D13" s="218"/>
      <c r="E13" s="219"/>
      <c r="F13" s="220"/>
      <c r="G13" s="221">
        <v>0</v>
      </c>
      <c r="H13" s="222"/>
      <c r="I13" s="223">
        <f t="shared" ref="I13:I20" si="0">E13+F13*G13/100</f>
        <v>0</v>
      </c>
      <c r="BA13" s="1">
        <v>0</v>
      </c>
    </row>
    <row r="14" spans="1:57" x14ac:dyDescent="0.25">
      <c r="A14" s="156" t="s">
        <v>270</v>
      </c>
      <c r="B14" s="147"/>
      <c r="C14" s="147"/>
      <c r="D14" s="218"/>
      <c r="E14" s="219"/>
      <c r="F14" s="220"/>
      <c r="G14" s="221">
        <v>0</v>
      </c>
      <c r="H14" s="222"/>
      <c r="I14" s="223">
        <f t="shared" si="0"/>
        <v>0</v>
      </c>
      <c r="BA14" s="1">
        <v>0</v>
      </c>
    </row>
    <row r="15" spans="1:57" x14ac:dyDescent="0.25">
      <c r="A15" s="156" t="s">
        <v>271</v>
      </c>
      <c r="B15" s="147"/>
      <c r="C15" s="147"/>
      <c r="D15" s="218"/>
      <c r="E15" s="219"/>
      <c r="F15" s="220"/>
      <c r="G15" s="221">
        <v>0</v>
      </c>
      <c r="H15" s="222"/>
      <c r="I15" s="223">
        <f t="shared" si="0"/>
        <v>0</v>
      </c>
      <c r="BA15" s="1">
        <v>2</v>
      </c>
    </row>
    <row r="16" spans="1:57" x14ac:dyDescent="0.25">
      <c r="A16" s="156" t="s">
        <v>272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si="0"/>
        <v>0</v>
      </c>
      <c r="BA16" s="1">
        <v>6</v>
      </c>
    </row>
    <row r="17" spans="1:53" x14ac:dyDescent="0.25">
      <c r="A17" s="156" t="s">
        <v>273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2</v>
      </c>
    </row>
    <row r="18" spans="1:53" x14ac:dyDescent="0.25">
      <c r="A18" s="156" t="s">
        <v>274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1</v>
      </c>
    </row>
    <row r="19" spans="1:53" x14ac:dyDescent="0.25">
      <c r="A19" s="156" t="s">
        <v>275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2</v>
      </c>
    </row>
    <row r="20" spans="1:53" x14ac:dyDescent="0.25">
      <c r="A20" s="156" t="s">
        <v>276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ht="13.5" thickBot="1" x14ac:dyDescent="0.35">
      <c r="A21" s="224"/>
      <c r="B21" s="225" t="s">
        <v>84</v>
      </c>
      <c r="C21" s="226"/>
      <c r="D21" s="227"/>
      <c r="E21" s="228"/>
      <c r="F21" s="229"/>
      <c r="G21" s="229"/>
      <c r="H21" s="316">
        <f>SUM(I13:I20)</f>
        <v>0</v>
      </c>
      <c r="I21" s="317"/>
    </row>
    <row r="23" spans="1:53" ht="13" x14ac:dyDescent="0.3">
      <c r="B23" s="14"/>
      <c r="F23" s="230"/>
      <c r="G23" s="231"/>
      <c r="H23" s="231"/>
      <c r="I23" s="46"/>
    </row>
    <row r="24" spans="1:53" x14ac:dyDescent="0.25">
      <c r="F24" s="230"/>
      <c r="G24" s="231"/>
      <c r="H24" s="231"/>
      <c r="I24" s="46"/>
    </row>
    <row r="25" spans="1:53" x14ac:dyDescent="0.25">
      <c r="F25" s="230"/>
      <c r="G25" s="231"/>
      <c r="H25" s="231"/>
      <c r="I25" s="46"/>
    </row>
    <row r="26" spans="1:53" x14ac:dyDescent="0.25">
      <c r="F26" s="230"/>
      <c r="G26" s="231"/>
      <c r="H26" s="231"/>
      <c r="I26" s="46"/>
    </row>
    <row r="27" spans="1:53" x14ac:dyDescent="0.25">
      <c r="F27" s="230"/>
      <c r="G27" s="231"/>
      <c r="H27" s="231"/>
      <c r="I27" s="46"/>
    </row>
    <row r="28" spans="1:53" x14ac:dyDescent="0.25">
      <c r="F28" s="230"/>
      <c r="G28" s="231"/>
      <c r="H28" s="231"/>
      <c r="I28" s="46"/>
    </row>
    <row r="29" spans="1:53" x14ac:dyDescent="0.25">
      <c r="F29" s="230"/>
      <c r="G29" s="231"/>
      <c r="H29" s="231"/>
      <c r="I29" s="46"/>
    </row>
    <row r="30" spans="1:53" x14ac:dyDescent="0.25">
      <c r="F30" s="230"/>
      <c r="G30" s="231"/>
      <c r="H30" s="231"/>
      <c r="I30" s="46"/>
    </row>
    <row r="31" spans="1:53" x14ac:dyDescent="0.25">
      <c r="F31" s="230"/>
      <c r="G31" s="231"/>
      <c r="H31" s="231"/>
      <c r="I31" s="46"/>
    </row>
    <row r="32" spans="1:53" x14ac:dyDescent="0.25">
      <c r="F32" s="230"/>
      <c r="G32" s="231"/>
      <c r="H32" s="231"/>
      <c r="I32" s="46"/>
    </row>
    <row r="33" spans="6:9" x14ac:dyDescent="0.25">
      <c r="F33" s="230"/>
      <c r="G33" s="231"/>
      <c r="H33" s="231"/>
      <c r="I33" s="46"/>
    </row>
    <row r="34" spans="6:9" x14ac:dyDescent="0.25">
      <c r="F34" s="230"/>
      <c r="G34" s="231"/>
      <c r="H34" s="231"/>
      <c r="I34" s="46"/>
    </row>
    <row r="35" spans="6:9" x14ac:dyDescent="0.25">
      <c r="F35" s="230"/>
      <c r="G35" s="231"/>
      <c r="H35" s="231"/>
      <c r="I35" s="46"/>
    </row>
    <row r="36" spans="6:9" x14ac:dyDescent="0.25">
      <c r="F36" s="230"/>
      <c r="G36" s="231"/>
      <c r="H36" s="231"/>
      <c r="I36" s="46"/>
    </row>
    <row r="37" spans="6:9" x14ac:dyDescent="0.25">
      <c r="F37" s="230"/>
      <c r="G37" s="231"/>
      <c r="H37" s="231"/>
      <c r="I37" s="46"/>
    </row>
    <row r="38" spans="6:9" x14ac:dyDescent="0.25">
      <c r="F38" s="230"/>
      <c r="G38" s="231"/>
      <c r="H38" s="231"/>
      <c r="I38" s="46"/>
    </row>
    <row r="39" spans="6:9" x14ac:dyDescent="0.25">
      <c r="F39" s="230"/>
      <c r="G39" s="231"/>
      <c r="H39" s="231"/>
      <c r="I39" s="46"/>
    </row>
    <row r="40" spans="6:9" x14ac:dyDescent="0.25">
      <c r="F40" s="230"/>
      <c r="G40" s="231"/>
      <c r="H40" s="231"/>
      <c r="I40" s="46"/>
    </row>
    <row r="41" spans="6:9" x14ac:dyDescent="0.25">
      <c r="F41" s="230"/>
      <c r="G41" s="231"/>
      <c r="H41" s="231"/>
      <c r="I41" s="46"/>
    </row>
    <row r="42" spans="6:9" x14ac:dyDescent="0.25">
      <c r="F42" s="230"/>
      <c r="G42" s="231"/>
      <c r="H42" s="231"/>
      <c r="I42" s="46"/>
    </row>
    <row r="43" spans="6:9" x14ac:dyDescent="0.25">
      <c r="F43" s="230"/>
      <c r="G43" s="231"/>
      <c r="H43" s="231"/>
      <c r="I43" s="46"/>
    </row>
    <row r="44" spans="6:9" x14ac:dyDescent="0.25">
      <c r="F44" s="230"/>
      <c r="G44" s="231"/>
      <c r="H44" s="231"/>
      <c r="I44" s="46"/>
    </row>
    <row r="45" spans="6:9" x14ac:dyDescent="0.25">
      <c r="F45" s="230"/>
      <c r="G45" s="231"/>
      <c r="H45" s="231"/>
      <c r="I45" s="46"/>
    </row>
    <row r="46" spans="6:9" x14ac:dyDescent="0.25">
      <c r="F46" s="230"/>
      <c r="G46" s="231"/>
      <c r="H46" s="231"/>
      <c r="I46" s="46"/>
    </row>
    <row r="47" spans="6:9" x14ac:dyDescent="0.25">
      <c r="F47" s="230"/>
      <c r="G47" s="231"/>
      <c r="H47" s="231"/>
      <c r="I47" s="46"/>
    </row>
    <row r="48" spans="6:9" x14ac:dyDescent="0.25">
      <c r="F48" s="230"/>
      <c r="G48" s="231"/>
      <c r="H48" s="231"/>
      <c r="I48" s="46"/>
    </row>
    <row r="49" spans="6:9" x14ac:dyDescent="0.25">
      <c r="F49" s="230"/>
      <c r="G49" s="231"/>
      <c r="H49" s="231"/>
      <c r="I49" s="46"/>
    </row>
    <row r="50" spans="6:9" x14ac:dyDescent="0.25">
      <c r="F50" s="230"/>
      <c r="G50" s="231"/>
      <c r="H50" s="231"/>
      <c r="I50" s="46"/>
    </row>
    <row r="51" spans="6:9" x14ac:dyDescent="0.25">
      <c r="F51" s="230"/>
      <c r="G51" s="231"/>
      <c r="H51" s="231"/>
      <c r="I51" s="46"/>
    </row>
    <row r="52" spans="6:9" x14ac:dyDescent="0.25">
      <c r="F52" s="230"/>
      <c r="G52" s="231"/>
      <c r="H52" s="231"/>
      <c r="I52" s="46"/>
    </row>
    <row r="53" spans="6:9" x14ac:dyDescent="0.25">
      <c r="F53" s="230"/>
      <c r="G53" s="231"/>
      <c r="H53" s="231"/>
      <c r="I53" s="46"/>
    </row>
    <row r="54" spans="6:9" x14ac:dyDescent="0.25">
      <c r="F54" s="230"/>
      <c r="G54" s="231"/>
      <c r="H54" s="231"/>
      <c r="I54" s="46"/>
    </row>
    <row r="55" spans="6:9" x14ac:dyDescent="0.25">
      <c r="F55" s="230"/>
      <c r="G55" s="231"/>
      <c r="H55" s="231"/>
      <c r="I55" s="46"/>
    </row>
    <row r="56" spans="6:9" x14ac:dyDescent="0.25">
      <c r="F56" s="230"/>
      <c r="G56" s="231"/>
      <c r="H56" s="231"/>
      <c r="I56" s="46"/>
    </row>
    <row r="57" spans="6:9" x14ac:dyDescent="0.25">
      <c r="F57" s="230"/>
      <c r="G57" s="231"/>
      <c r="H57" s="231"/>
      <c r="I57" s="46"/>
    </row>
    <row r="58" spans="6:9" x14ac:dyDescent="0.25">
      <c r="F58" s="230"/>
      <c r="G58" s="231"/>
      <c r="H58" s="231"/>
      <c r="I58" s="46"/>
    </row>
    <row r="59" spans="6:9" x14ac:dyDescent="0.25">
      <c r="F59" s="230"/>
      <c r="G59" s="231"/>
      <c r="H59" s="231"/>
      <c r="I59" s="46"/>
    </row>
    <row r="60" spans="6:9" x14ac:dyDescent="0.25">
      <c r="F60" s="230"/>
      <c r="G60" s="231"/>
      <c r="H60" s="231"/>
      <c r="I60" s="46"/>
    </row>
    <row r="61" spans="6:9" x14ac:dyDescent="0.25">
      <c r="F61" s="230"/>
      <c r="G61" s="231"/>
      <c r="H61" s="231"/>
      <c r="I61" s="46"/>
    </row>
    <row r="62" spans="6:9" x14ac:dyDescent="0.25">
      <c r="F62" s="230"/>
      <c r="G62" s="231"/>
      <c r="H62" s="231"/>
      <c r="I62" s="46"/>
    </row>
    <row r="63" spans="6:9" x14ac:dyDescent="0.25">
      <c r="F63" s="230"/>
      <c r="G63" s="231"/>
      <c r="H63" s="231"/>
      <c r="I63" s="46"/>
    </row>
    <row r="64" spans="6:9" x14ac:dyDescent="0.25">
      <c r="F64" s="230"/>
      <c r="G64" s="231"/>
      <c r="H64" s="231"/>
      <c r="I64" s="46"/>
    </row>
    <row r="65" spans="6:9" x14ac:dyDescent="0.25">
      <c r="F65" s="230"/>
      <c r="G65" s="231"/>
      <c r="H65" s="231"/>
      <c r="I65" s="46"/>
    </row>
    <row r="66" spans="6:9" x14ac:dyDescent="0.25">
      <c r="F66" s="230"/>
      <c r="G66" s="231"/>
      <c r="H66" s="231"/>
      <c r="I66" s="46"/>
    </row>
    <row r="67" spans="6:9" x14ac:dyDescent="0.25">
      <c r="F67" s="230"/>
      <c r="G67" s="231"/>
      <c r="H67" s="231"/>
      <c r="I67" s="46"/>
    </row>
    <row r="68" spans="6:9" x14ac:dyDescent="0.25">
      <c r="F68" s="230"/>
      <c r="G68" s="231"/>
      <c r="H68" s="231"/>
      <c r="I68" s="46"/>
    </row>
    <row r="69" spans="6:9" x14ac:dyDescent="0.25">
      <c r="F69" s="230"/>
      <c r="G69" s="231"/>
      <c r="H69" s="231"/>
      <c r="I69" s="46"/>
    </row>
    <row r="70" spans="6:9" x14ac:dyDescent="0.25">
      <c r="F70" s="230"/>
      <c r="G70" s="231"/>
      <c r="H70" s="231"/>
      <c r="I70" s="46"/>
    </row>
    <row r="71" spans="6:9" x14ac:dyDescent="0.25">
      <c r="F71" s="230"/>
      <c r="G71" s="231"/>
      <c r="H71" s="231"/>
      <c r="I71" s="46"/>
    </row>
    <row r="72" spans="6:9" x14ac:dyDescent="0.25">
      <c r="F72" s="230"/>
      <c r="G72" s="231"/>
      <c r="H72" s="231"/>
      <c r="I72" s="4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104"/>
  <sheetViews>
    <sheetView showGridLines="0" showZeros="0" zoomScaleNormal="100" zoomScaleSheetLayoutView="100" workbookViewId="0">
      <selection activeCell="J1" sqref="J1:J65536 K1:K65536"/>
    </sheetView>
  </sheetViews>
  <sheetFormatPr defaultColWidth="9.1796875" defaultRowHeight="12.5" x14ac:dyDescent="0.25"/>
  <cols>
    <col min="1" max="1" width="4.453125" style="232" customWidth="1"/>
    <col min="2" max="2" width="11.54296875" style="232" customWidth="1"/>
    <col min="3" max="3" width="40.453125" style="232" customWidth="1"/>
    <col min="4" max="4" width="5.54296875" style="232" customWidth="1"/>
    <col min="5" max="5" width="8.54296875" style="242" customWidth="1"/>
    <col min="6" max="6" width="9.81640625" style="232" customWidth="1"/>
    <col min="7" max="7" width="13.81640625" style="232" customWidth="1"/>
    <col min="8" max="8" width="11.7265625" style="232" hidden="1" customWidth="1"/>
    <col min="9" max="9" width="11.54296875" style="232" hidden="1" customWidth="1"/>
    <col min="10" max="10" width="11" style="232" hidden="1" customWidth="1"/>
    <col min="11" max="11" width="10.453125" style="232" hidden="1" customWidth="1"/>
    <col min="12" max="12" width="75.453125" style="232" customWidth="1"/>
    <col min="13" max="13" width="45.26953125" style="232" customWidth="1"/>
    <col min="14" max="16384" width="9.1796875" style="232"/>
  </cols>
  <sheetData>
    <row r="1" spans="1:80" ht="15.5" x14ac:dyDescent="0.35">
      <c r="A1" s="318" t="s">
        <v>100</v>
      </c>
      <c r="B1" s="318"/>
      <c r="C1" s="318"/>
      <c r="D1" s="318"/>
      <c r="E1" s="318"/>
      <c r="F1" s="318"/>
      <c r="G1" s="318"/>
    </row>
    <row r="2" spans="1:80" ht="14.25" customHeight="1" thickBot="1" x14ac:dyDescent="0.35">
      <c r="B2" s="233"/>
      <c r="C2" s="234"/>
      <c r="D2" s="234"/>
      <c r="E2" s="235"/>
      <c r="F2" s="234"/>
      <c r="G2" s="234"/>
    </row>
    <row r="3" spans="1:80" ht="13.5" thickTop="1" x14ac:dyDescent="0.3">
      <c r="A3" s="309" t="s">
        <v>2</v>
      </c>
      <c r="B3" s="310"/>
      <c r="C3" s="186" t="s">
        <v>103</v>
      </c>
      <c r="D3" s="236"/>
      <c r="E3" s="237" t="s">
        <v>85</v>
      </c>
      <c r="F3" s="238" t="str">
        <f>'SO01 Souhrn BLESK'!H1</f>
        <v>02</v>
      </c>
      <c r="G3" s="239"/>
    </row>
    <row r="4" spans="1:80" ht="13.5" thickBot="1" x14ac:dyDescent="0.35">
      <c r="A4" s="319" t="s">
        <v>76</v>
      </c>
      <c r="B4" s="312"/>
      <c r="C4" s="192" t="s">
        <v>106</v>
      </c>
      <c r="D4" s="240"/>
      <c r="E4" s="320" t="str">
        <f>'SO01 Souhrn BLESK'!G2</f>
        <v>hromosvod a uzemění</v>
      </c>
      <c r="F4" s="321"/>
      <c r="G4" s="322"/>
    </row>
    <row r="5" spans="1:80" ht="13" thickTop="1" x14ac:dyDescent="0.25">
      <c r="A5" s="241"/>
      <c r="G5" s="243"/>
    </row>
    <row r="6" spans="1:80" ht="27" customHeight="1" x14ac:dyDescent="0.25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ht="13" x14ac:dyDescent="0.3">
      <c r="A7" s="249" t="s">
        <v>97</v>
      </c>
      <c r="B7" s="250" t="s">
        <v>128</v>
      </c>
      <c r="C7" s="251" t="s">
        <v>129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5">
      <c r="A8" s="260">
        <v>1</v>
      </c>
      <c r="B8" s="261" t="s">
        <v>281</v>
      </c>
      <c r="C8" s="262" t="s">
        <v>282</v>
      </c>
      <c r="D8" s="263" t="s">
        <v>133</v>
      </c>
      <c r="E8" s="264">
        <v>412</v>
      </c>
      <c r="F8" s="264">
        <v>0</v>
      </c>
      <c r="G8" s="265">
        <f t="shared" ref="G8:G30" si="0">E8*F8</f>
        <v>0</v>
      </c>
      <c r="H8" s="266">
        <v>0</v>
      </c>
      <c r="I8" s="267">
        <f t="shared" ref="I8:I30" si="1">E8*H8</f>
        <v>0</v>
      </c>
      <c r="J8" s="266">
        <v>0</v>
      </c>
      <c r="K8" s="267">
        <f t="shared" ref="K8:K30" si="2">E8*J8</f>
        <v>0</v>
      </c>
      <c r="O8" s="259">
        <v>2</v>
      </c>
      <c r="AA8" s="232">
        <v>1</v>
      </c>
      <c r="AB8" s="232">
        <v>9</v>
      </c>
      <c r="AC8" s="232">
        <v>9</v>
      </c>
      <c r="AZ8" s="232">
        <v>4</v>
      </c>
      <c r="BA8" s="232">
        <f t="shared" ref="BA8:BA30" si="3">IF(AZ8=1,G8,0)</f>
        <v>0</v>
      </c>
      <c r="BB8" s="232">
        <f t="shared" ref="BB8:BB30" si="4">IF(AZ8=2,G8,0)</f>
        <v>0</v>
      </c>
      <c r="BC8" s="232">
        <f t="shared" ref="BC8:BC30" si="5">IF(AZ8=3,G8,0)</f>
        <v>0</v>
      </c>
      <c r="BD8" s="232">
        <f t="shared" ref="BD8:BD30" si="6">IF(AZ8=4,G8,0)</f>
        <v>0</v>
      </c>
      <c r="BE8" s="232">
        <f t="shared" ref="BE8:BE30" si="7">IF(AZ8=5,G8,0)</f>
        <v>0</v>
      </c>
      <c r="CA8" s="259">
        <v>1</v>
      </c>
      <c r="CB8" s="259">
        <v>9</v>
      </c>
    </row>
    <row r="9" spans="1:80" x14ac:dyDescent="0.25">
      <c r="A9" s="260">
        <v>2</v>
      </c>
      <c r="B9" s="261" t="s">
        <v>283</v>
      </c>
      <c r="C9" s="262" t="s">
        <v>284</v>
      </c>
      <c r="D9" s="263" t="s">
        <v>133</v>
      </c>
      <c r="E9" s="264">
        <v>180</v>
      </c>
      <c r="F9" s="264">
        <v>0</v>
      </c>
      <c r="G9" s="265">
        <f t="shared" si="0"/>
        <v>0</v>
      </c>
      <c r="H9" s="266">
        <v>0</v>
      </c>
      <c r="I9" s="267">
        <f t="shared" si="1"/>
        <v>0</v>
      </c>
      <c r="J9" s="266">
        <v>0</v>
      </c>
      <c r="K9" s="267">
        <f t="shared" si="2"/>
        <v>0</v>
      </c>
      <c r="O9" s="259">
        <v>2</v>
      </c>
      <c r="AA9" s="232">
        <v>1</v>
      </c>
      <c r="AB9" s="232">
        <v>9</v>
      </c>
      <c r="AC9" s="232">
        <v>9</v>
      </c>
      <c r="AZ9" s="232">
        <v>4</v>
      </c>
      <c r="BA9" s="232">
        <f t="shared" si="3"/>
        <v>0</v>
      </c>
      <c r="BB9" s="232">
        <f t="shared" si="4"/>
        <v>0</v>
      </c>
      <c r="BC9" s="232">
        <f t="shared" si="5"/>
        <v>0</v>
      </c>
      <c r="BD9" s="232">
        <f t="shared" si="6"/>
        <v>0</v>
      </c>
      <c r="BE9" s="232">
        <f t="shared" si="7"/>
        <v>0</v>
      </c>
      <c r="CA9" s="259">
        <v>1</v>
      </c>
      <c r="CB9" s="259">
        <v>9</v>
      </c>
    </row>
    <row r="10" spans="1:80" ht="20" x14ac:dyDescent="0.25">
      <c r="A10" s="260">
        <v>3</v>
      </c>
      <c r="B10" s="261" t="s">
        <v>285</v>
      </c>
      <c r="C10" s="262" t="s">
        <v>286</v>
      </c>
      <c r="D10" s="263" t="s">
        <v>133</v>
      </c>
      <c r="E10" s="264">
        <v>50</v>
      </c>
      <c r="F10" s="264">
        <v>0</v>
      </c>
      <c r="G10" s="265">
        <f t="shared" si="0"/>
        <v>0</v>
      </c>
      <c r="H10" s="266">
        <v>1.0499999999999999E-3</v>
      </c>
      <c r="I10" s="267">
        <f t="shared" si="1"/>
        <v>5.2499999999999998E-2</v>
      </c>
      <c r="J10" s="266">
        <v>0</v>
      </c>
      <c r="K10" s="267">
        <f t="shared" si="2"/>
        <v>0</v>
      </c>
      <c r="O10" s="259">
        <v>2</v>
      </c>
      <c r="AA10" s="232">
        <v>1</v>
      </c>
      <c r="AB10" s="232">
        <v>9</v>
      </c>
      <c r="AC10" s="232">
        <v>9</v>
      </c>
      <c r="AZ10" s="232">
        <v>4</v>
      </c>
      <c r="BA10" s="232">
        <f t="shared" si="3"/>
        <v>0</v>
      </c>
      <c r="BB10" s="232">
        <f t="shared" si="4"/>
        <v>0</v>
      </c>
      <c r="BC10" s="232">
        <f t="shared" si="5"/>
        <v>0</v>
      </c>
      <c r="BD10" s="232">
        <f t="shared" si="6"/>
        <v>0</v>
      </c>
      <c r="BE10" s="232">
        <f t="shared" si="7"/>
        <v>0</v>
      </c>
      <c r="CA10" s="259">
        <v>1</v>
      </c>
      <c r="CB10" s="259">
        <v>9</v>
      </c>
    </row>
    <row r="11" spans="1:80" x14ac:dyDescent="0.25">
      <c r="A11" s="260">
        <v>4</v>
      </c>
      <c r="B11" s="261" t="s">
        <v>287</v>
      </c>
      <c r="C11" s="262" t="s">
        <v>288</v>
      </c>
      <c r="D11" s="263" t="s">
        <v>133</v>
      </c>
      <c r="E11" s="264">
        <v>88</v>
      </c>
      <c r="F11" s="264">
        <v>0</v>
      </c>
      <c r="G11" s="265">
        <f t="shared" si="0"/>
        <v>0</v>
      </c>
      <c r="H11" s="266">
        <v>0</v>
      </c>
      <c r="I11" s="267">
        <f t="shared" si="1"/>
        <v>0</v>
      </c>
      <c r="J11" s="266">
        <v>0</v>
      </c>
      <c r="K11" s="267">
        <f t="shared" si="2"/>
        <v>0</v>
      </c>
      <c r="O11" s="259">
        <v>2</v>
      </c>
      <c r="AA11" s="232">
        <v>1</v>
      </c>
      <c r="AB11" s="232">
        <v>9</v>
      </c>
      <c r="AC11" s="232">
        <v>9</v>
      </c>
      <c r="AZ11" s="232">
        <v>4</v>
      </c>
      <c r="BA11" s="232">
        <f t="shared" si="3"/>
        <v>0</v>
      </c>
      <c r="BB11" s="232">
        <f t="shared" si="4"/>
        <v>0</v>
      </c>
      <c r="BC11" s="232">
        <f t="shared" si="5"/>
        <v>0</v>
      </c>
      <c r="BD11" s="232">
        <f t="shared" si="6"/>
        <v>0</v>
      </c>
      <c r="BE11" s="232">
        <f t="shared" si="7"/>
        <v>0</v>
      </c>
      <c r="CA11" s="259">
        <v>1</v>
      </c>
      <c r="CB11" s="259">
        <v>9</v>
      </c>
    </row>
    <row r="12" spans="1:80" x14ac:dyDescent="0.25">
      <c r="A12" s="260">
        <v>5</v>
      </c>
      <c r="B12" s="261" t="s">
        <v>289</v>
      </c>
      <c r="C12" s="262" t="s">
        <v>290</v>
      </c>
      <c r="D12" s="263" t="s">
        <v>114</v>
      </c>
      <c r="E12" s="264">
        <v>123</v>
      </c>
      <c r="F12" s="264">
        <v>0</v>
      </c>
      <c r="G12" s="265">
        <f t="shared" si="0"/>
        <v>0</v>
      </c>
      <c r="H12" s="266">
        <v>0</v>
      </c>
      <c r="I12" s="267">
        <f t="shared" si="1"/>
        <v>0</v>
      </c>
      <c r="J12" s="266">
        <v>0</v>
      </c>
      <c r="K12" s="267">
        <f t="shared" si="2"/>
        <v>0</v>
      </c>
      <c r="O12" s="259">
        <v>2</v>
      </c>
      <c r="AA12" s="232">
        <v>1</v>
      </c>
      <c r="AB12" s="232">
        <v>9</v>
      </c>
      <c r="AC12" s="232">
        <v>9</v>
      </c>
      <c r="AZ12" s="232">
        <v>4</v>
      </c>
      <c r="BA12" s="232">
        <f t="shared" si="3"/>
        <v>0</v>
      </c>
      <c r="BB12" s="232">
        <f t="shared" si="4"/>
        <v>0</v>
      </c>
      <c r="BC12" s="232">
        <f t="shared" si="5"/>
        <v>0</v>
      </c>
      <c r="BD12" s="232">
        <f t="shared" si="6"/>
        <v>0</v>
      </c>
      <c r="BE12" s="232">
        <f t="shared" si="7"/>
        <v>0</v>
      </c>
      <c r="CA12" s="259">
        <v>1</v>
      </c>
      <c r="CB12" s="259">
        <v>9</v>
      </c>
    </row>
    <row r="13" spans="1:80" x14ac:dyDescent="0.25">
      <c r="A13" s="260">
        <v>6</v>
      </c>
      <c r="B13" s="261" t="s">
        <v>291</v>
      </c>
      <c r="C13" s="262" t="s">
        <v>292</v>
      </c>
      <c r="D13" s="263" t="s">
        <v>114</v>
      </c>
      <c r="E13" s="264">
        <v>40</v>
      </c>
      <c r="F13" s="264">
        <v>0</v>
      </c>
      <c r="G13" s="265">
        <f t="shared" si="0"/>
        <v>0</v>
      </c>
      <c r="H13" s="266">
        <v>0</v>
      </c>
      <c r="I13" s="267">
        <f t="shared" si="1"/>
        <v>0</v>
      </c>
      <c r="J13" s="266">
        <v>0</v>
      </c>
      <c r="K13" s="267">
        <f t="shared" si="2"/>
        <v>0</v>
      </c>
      <c r="O13" s="259">
        <v>2</v>
      </c>
      <c r="AA13" s="232">
        <v>1</v>
      </c>
      <c r="AB13" s="232">
        <v>9</v>
      </c>
      <c r="AC13" s="232">
        <v>9</v>
      </c>
      <c r="AZ13" s="232">
        <v>4</v>
      </c>
      <c r="BA13" s="232">
        <f t="shared" si="3"/>
        <v>0</v>
      </c>
      <c r="BB13" s="232">
        <f t="shared" si="4"/>
        <v>0</v>
      </c>
      <c r="BC13" s="232">
        <f t="shared" si="5"/>
        <v>0</v>
      </c>
      <c r="BD13" s="232">
        <f t="shared" si="6"/>
        <v>0</v>
      </c>
      <c r="BE13" s="232">
        <f t="shared" si="7"/>
        <v>0</v>
      </c>
      <c r="CA13" s="259">
        <v>1</v>
      </c>
      <c r="CB13" s="259">
        <v>9</v>
      </c>
    </row>
    <row r="14" spans="1:80" x14ac:dyDescent="0.25">
      <c r="A14" s="260">
        <v>7</v>
      </c>
      <c r="B14" s="261" t="s">
        <v>293</v>
      </c>
      <c r="C14" s="262" t="s">
        <v>294</v>
      </c>
      <c r="D14" s="263" t="s">
        <v>114</v>
      </c>
      <c r="E14" s="264">
        <v>11</v>
      </c>
      <c r="F14" s="264">
        <v>0</v>
      </c>
      <c r="G14" s="265">
        <f t="shared" si="0"/>
        <v>0</v>
      </c>
      <c r="H14" s="266">
        <v>0</v>
      </c>
      <c r="I14" s="267">
        <f t="shared" si="1"/>
        <v>0</v>
      </c>
      <c r="J14" s="266">
        <v>0</v>
      </c>
      <c r="K14" s="267">
        <f t="shared" si="2"/>
        <v>0</v>
      </c>
      <c r="O14" s="259">
        <v>2</v>
      </c>
      <c r="AA14" s="232">
        <v>1</v>
      </c>
      <c r="AB14" s="232">
        <v>9</v>
      </c>
      <c r="AC14" s="232">
        <v>9</v>
      </c>
      <c r="AZ14" s="232">
        <v>4</v>
      </c>
      <c r="BA14" s="232">
        <f t="shared" si="3"/>
        <v>0</v>
      </c>
      <c r="BB14" s="232">
        <f t="shared" si="4"/>
        <v>0</v>
      </c>
      <c r="BC14" s="232">
        <f t="shared" si="5"/>
        <v>0</v>
      </c>
      <c r="BD14" s="232">
        <f t="shared" si="6"/>
        <v>0</v>
      </c>
      <c r="BE14" s="232">
        <f t="shared" si="7"/>
        <v>0</v>
      </c>
      <c r="CA14" s="259">
        <v>1</v>
      </c>
      <c r="CB14" s="259">
        <v>9</v>
      </c>
    </row>
    <row r="15" spans="1:80" x14ac:dyDescent="0.25">
      <c r="A15" s="260">
        <v>8</v>
      </c>
      <c r="B15" s="261" t="s">
        <v>295</v>
      </c>
      <c r="C15" s="262" t="s">
        <v>296</v>
      </c>
      <c r="D15" s="263" t="s">
        <v>114</v>
      </c>
      <c r="E15" s="264">
        <v>11</v>
      </c>
      <c r="F15" s="264">
        <v>0</v>
      </c>
      <c r="G15" s="265">
        <f t="shared" si="0"/>
        <v>0</v>
      </c>
      <c r="H15" s="266">
        <v>0</v>
      </c>
      <c r="I15" s="267">
        <f t="shared" si="1"/>
        <v>0</v>
      </c>
      <c r="J15" s="266">
        <v>0</v>
      </c>
      <c r="K15" s="267">
        <f t="shared" si="2"/>
        <v>0</v>
      </c>
      <c r="O15" s="259">
        <v>2</v>
      </c>
      <c r="AA15" s="232">
        <v>1</v>
      </c>
      <c r="AB15" s="232">
        <v>9</v>
      </c>
      <c r="AC15" s="232">
        <v>9</v>
      </c>
      <c r="AZ15" s="232">
        <v>4</v>
      </c>
      <c r="BA15" s="232">
        <f t="shared" si="3"/>
        <v>0</v>
      </c>
      <c r="BB15" s="232">
        <f t="shared" si="4"/>
        <v>0</v>
      </c>
      <c r="BC15" s="232">
        <f t="shared" si="5"/>
        <v>0</v>
      </c>
      <c r="BD15" s="232">
        <f t="shared" si="6"/>
        <v>0</v>
      </c>
      <c r="BE15" s="232">
        <f t="shared" si="7"/>
        <v>0</v>
      </c>
      <c r="CA15" s="259">
        <v>1</v>
      </c>
      <c r="CB15" s="259">
        <v>9</v>
      </c>
    </row>
    <row r="16" spans="1:80" x14ac:dyDescent="0.25">
      <c r="A16" s="260">
        <v>9</v>
      </c>
      <c r="B16" s="261" t="s">
        <v>297</v>
      </c>
      <c r="C16" s="262" t="s">
        <v>298</v>
      </c>
      <c r="D16" s="263" t="s">
        <v>299</v>
      </c>
      <c r="E16" s="264">
        <v>200</v>
      </c>
      <c r="F16" s="264">
        <v>0</v>
      </c>
      <c r="G16" s="265">
        <f t="shared" si="0"/>
        <v>0</v>
      </c>
      <c r="H16" s="266">
        <v>1E-3</v>
      </c>
      <c r="I16" s="267">
        <f t="shared" si="1"/>
        <v>0.2</v>
      </c>
      <c r="J16" s="266"/>
      <c r="K16" s="267">
        <f t="shared" si="2"/>
        <v>0</v>
      </c>
      <c r="O16" s="259">
        <v>2</v>
      </c>
      <c r="AA16" s="232">
        <v>3</v>
      </c>
      <c r="AB16" s="232">
        <v>9</v>
      </c>
      <c r="AC16" s="232">
        <v>15615225</v>
      </c>
      <c r="AZ16" s="232">
        <v>3</v>
      </c>
      <c r="BA16" s="232">
        <f t="shared" si="3"/>
        <v>0</v>
      </c>
      <c r="BB16" s="232">
        <f t="shared" si="4"/>
        <v>0</v>
      </c>
      <c r="BC16" s="232">
        <f t="shared" si="5"/>
        <v>0</v>
      </c>
      <c r="BD16" s="232">
        <f t="shared" si="6"/>
        <v>0</v>
      </c>
      <c r="BE16" s="232">
        <f t="shared" si="7"/>
        <v>0</v>
      </c>
      <c r="CA16" s="259">
        <v>3</v>
      </c>
      <c r="CB16" s="259">
        <v>9</v>
      </c>
    </row>
    <row r="17" spans="1:80" x14ac:dyDescent="0.25">
      <c r="A17" s="260">
        <v>10</v>
      </c>
      <c r="B17" s="261" t="s">
        <v>300</v>
      </c>
      <c r="C17" s="262" t="s">
        <v>301</v>
      </c>
      <c r="D17" s="263" t="s">
        <v>299</v>
      </c>
      <c r="E17" s="264">
        <v>54</v>
      </c>
      <c r="F17" s="264">
        <v>0</v>
      </c>
      <c r="G17" s="265">
        <f t="shared" si="0"/>
        <v>0</v>
      </c>
      <c r="H17" s="266">
        <v>1E-3</v>
      </c>
      <c r="I17" s="267">
        <f t="shared" si="1"/>
        <v>5.3999999999999999E-2</v>
      </c>
      <c r="J17" s="266"/>
      <c r="K17" s="267">
        <f t="shared" si="2"/>
        <v>0</v>
      </c>
      <c r="O17" s="259">
        <v>2</v>
      </c>
      <c r="AA17" s="232">
        <v>3</v>
      </c>
      <c r="AB17" s="232">
        <v>9</v>
      </c>
      <c r="AC17" s="232" t="s">
        <v>300</v>
      </c>
      <c r="AZ17" s="232">
        <v>3</v>
      </c>
      <c r="BA17" s="232">
        <f t="shared" si="3"/>
        <v>0</v>
      </c>
      <c r="BB17" s="232">
        <f t="shared" si="4"/>
        <v>0</v>
      </c>
      <c r="BC17" s="232">
        <f t="shared" si="5"/>
        <v>0</v>
      </c>
      <c r="BD17" s="232">
        <f t="shared" si="6"/>
        <v>0</v>
      </c>
      <c r="BE17" s="232">
        <f t="shared" si="7"/>
        <v>0</v>
      </c>
      <c r="CA17" s="259">
        <v>3</v>
      </c>
      <c r="CB17" s="259">
        <v>9</v>
      </c>
    </row>
    <row r="18" spans="1:80" x14ac:dyDescent="0.25">
      <c r="A18" s="260">
        <v>11</v>
      </c>
      <c r="B18" s="261" t="s">
        <v>302</v>
      </c>
      <c r="C18" s="262" t="s">
        <v>303</v>
      </c>
      <c r="D18" s="263" t="s">
        <v>299</v>
      </c>
      <c r="E18" s="264">
        <v>171</v>
      </c>
      <c r="F18" s="264">
        <v>0</v>
      </c>
      <c r="G18" s="265">
        <f t="shared" si="0"/>
        <v>0</v>
      </c>
      <c r="H18" s="266">
        <v>1E-3</v>
      </c>
      <c r="I18" s="267">
        <f t="shared" si="1"/>
        <v>0.17100000000000001</v>
      </c>
      <c r="J18" s="266"/>
      <c r="K18" s="267">
        <f t="shared" si="2"/>
        <v>0</v>
      </c>
      <c r="O18" s="259">
        <v>2</v>
      </c>
      <c r="AA18" s="232">
        <v>3</v>
      </c>
      <c r="AB18" s="232">
        <v>9</v>
      </c>
      <c r="AC18" s="232">
        <v>35441120</v>
      </c>
      <c r="AZ18" s="232">
        <v>3</v>
      </c>
      <c r="BA18" s="232">
        <f t="shared" si="3"/>
        <v>0</v>
      </c>
      <c r="BB18" s="232">
        <f t="shared" si="4"/>
        <v>0</v>
      </c>
      <c r="BC18" s="232">
        <f t="shared" si="5"/>
        <v>0</v>
      </c>
      <c r="BD18" s="232">
        <f t="shared" si="6"/>
        <v>0</v>
      </c>
      <c r="BE18" s="232">
        <f t="shared" si="7"/>
        <v>0</v>
      </c>
      <c r="CA18" s="259">
        <v>3</v>
      </c>
      <c r="CB18" s="259">
        <v>9</v>
      </c>
    </row>
    <row r="19" spans="1:80" x14ac:dyDescent="0.25">
      <c r="A19" s="260">
        <v>12</v>
      </c>
      <c r="B19" s="261" t="s">
        <v>304</v>
      </c>
      <c r="C19" s="262" t="s">
        <v>305</v>
      </c>
      <c r="D19" s="263" t="s">
        <v>114</v>
      </c>
      <c r="E19" s="264">
        <v>330</v>
      </c>
      <c r="F19" s="264">
        <v>0</v>
      </c>
      <c r="G19" s="265">
        <f t="shared" si="0"/>
        <v>0</v>
      </c>
      <c r="H19" s="266">
        <v>9.5E-4</v>
      </c>
      <c r="I19" s="267">
        <f t="shared" si="1"/>
        <v>0.3135</v>
      </c>
      <c r="J19" s="266"/>
      <c r="K19" s="267">
        <f t="shared" si="2"/>
        <v>0</v>
      </c>
      <c r="O19" s="259">
        <v>2</v>
      </c>
      <c r="AA19" s="232">
        <v>3</v>
      </c>
      <c r="AB19" s="232">
        <v>9</v>
      </c>
      <c r="AC19" s="232">
        <v>35441544</v>
      </c>
      <c r="AZ19" s="232">
        <v>3</v>
      </c>
      <c r="BA19" s="232">
        <f t="shared" si="3"/>
        <v>0</v>
      </c>
      <c r="BB19" s="232">
        <f t="shared" si="4"/>
        <v>0</v>
      </c>
      <c r="BC19" s="232">
        <f t="shared" si="5"/>
        <v>0</v>
      </c>
      <c r="BD19" s="232">
        <f t="shared" si="6"/>
        <v>0</v>
      </c>
      <c r="BE19" s="232">
        <f t="shared" si="7"/>
        <v>0</v>
      </c>
      <c r="CA19" s="259">
        <v>3</v>
      </c>
      <c r="CB19" s="259">
        <v>9</v>
      </c>
    </row>
    <row r="20" spans="1:80" x14ac:dyDescent="0.25">
      <c r="A20" s="260">
        <v>13</v>
      </c>
      <c r="B20" s="261" t="s">
        <v>306</v>
      </c>
      <c r="C20" s="262" t="s">
        <v>307</v>
      </c>
      <c r="D20" s="263" t="s">
        <v>114</v>
      </c>
      <c r="E20" s="264">
        <v>11</v>
      </c>
      <c r="F20" s="264">
        <v>0</v>
      </c>
      <c r="G20" s="265">
        <f t="shared" si="0"/>
        <v>0</v>
      </c>
      <c r="H20" s="266">
        <v>3.0000000000000001E-3</v>
      </c>
      <c r="I20" s="267">
        <f t="shared" si="1"/>
        <v>3.3000000000000002E-2</v>
      </c>
      <c r="J20" s="266"/>
      <c r="K20" s="267">
        <f t="shared" si="2"/>
        <v>0</v>
      </c>
      <c r="O20" s="259">
        <v>2</v>
      </c>
      <c r="AA20" s="232">
        <v>3</v>
      </c>
      <c r="AB20" s="232">
        <v>9</v>
      </c>
      <c r="AC20" s="232">
        <v>35441830</v>
      </c>
      <c r="AZ20" s="232">
        <v>3</v>
      </c>
      <c r="BA20" s="232">
        <f t="shared" si="3"/>
        <v>0</v>
      </c>
      <c r="BB20" s="232">
        <f t="shared" si="4"/>
        <v>0</v>
      </c>
      <c r="BC20" s="232">
        <f t="shared" si="5"/>
        <v>0</v>
      </c>
      <c r="BD20" s="232">
        <f t="shared" si="6"/>
        <v>0</v>
      </c>
      <c r="BE20" s="232">
        <f t="shared" si="7"/>
        <v>0</v>
      </c>
      <c r="CA20" s="259">
        <v>3</v>
      </c>
      <c r="CB20" s="259">
        <v>9</v>
      </c>
    </row>
    <row r="21" spans="1:80" x14ac:dyDescent="0.25">
      <c r="A21" s="260">
        <v>14</v>
      </c>
      <c r="B21" s="261" t="s">
        <v>308</v>
      </c>
      <c r="C21" s="262" t="s">
        <v>309</v>
      </c>
      <c r="D21" s="263" t="s">
        <v>114</v>
      </c>
      <c r="E21" s="264">
        <v>22</v>
      </c>
      <c r="F21" s="264">
        <v>0</v>
      </c>
      <c r="G21" s="265">
        <f t="shared" si="0"/>
        <v>0</v>
      </c>
      <c r="H21" s="266">
        <v>3.2000000000000003E-4</v>
      </c>
      <c r="I21" s="267">
        <f t="shared" si="1"/>
        <v>7.0400000000000003E-3</v>
      </c>
      <c r="J21" s="266"/>
      <c r="K21" s="267">
        <f t="shared" si="2"/>
        <v>0</v>
      </c>
      <c r="O21" s="259">
        <v>2</v>
      </c>
      <c r="AA21" s="232">
        <v>3</v>
      </c>
      <c r="AB21" s="232">
        <v>9</v>
      </c>
      <c r="AC21" s="232">
        <v>35441840</v>
      </c>
      <c r="AZ21" s="232">
        <v>3</v>
      </c>
      <c r="BA21" s="232">
        <f t="shared" si="3"/>
        <v>0</v>
      </c>
      <c r="BB21" s="232">
        <f t="shared" si="4"/>
        <v>0</v>
      </c>
      <c r="BC21" s="232">
        <f t="shared" si="5"/>
        <v>0</v>
      </c>
      <c r="BD21" s="232">
        <f t="shared" si="6"/>
        <v>0</v>
      </c>
      <c r="BE21" s="232">
        <f t="shared" si="7"/>
        <v>0</v>
      </c>
      <c r="CA21" s="259">
        <v>3</v>
      </c>
      <c r="CB21" s="259">
        <v>9</v>
      </c>
    </row>
    <row r="22" spans="1:80" x14ac:dyDescent="0.25">
      <c r="A22" s="260">
        <v>15</v>
      </c>
      <c r="B22" s="261" t="s">
        <v>310</v>
      </c>
      <c r="C22" s="262" t="s">
        <v>311</v>
      </c>
      <c r="D22" s="263" t="s">
        <v>114</v>
      </c>
      <c r="E22" s="264">
        <v>11</v>
      </c>
      <c r="F22" s="264">
        <v>0</v>
      </c>
      <c r="G22" s="265">
        <f t="shared" si="0"/>
        <v>0</v>
      </c>
      <c r="H22" s="266">
        <v>0</v>
      </c>
      <c r="I22" s="267">
        <f t="shared" si="1"/>
        <v>0</v>
      </c>
      <c r="J22" s="266"/>
      <c r="K22" s="267">
        <f t="shared" si="2"/>
        <v>0</v>
      </c>
      <c r="O22" s="259">
        <v>2</v>
      </c>
      <c r="AA22" s="232">
        <v>3</v>
      </c>
      <c r="AB22" s="232">
        <v>9</v>
      </c>
      <c r="AC22" s="232">
        <v>35441846</v>
      </c>
      <c r="AZ22" s="232">
        <v>3</v>
      </c>
      <c r="BA22" s="232">
        <f t="shared" si="3"/>
        <v>0</v>
      </c>
      <c r="BB22" s="232">
        <f t="shared" si="4"/>
        <v>0</v>
      </c>
      <c r="BC22" s="232">
        <f t="shared" si="5"/>
        <v>0</v>
      </c>
      <c r="BD22" s="232">
        <f t="shared" si="6"/>
        <v>0</v>
      </c>
      <c r="BE22" s="232">
        <f t="shared" si="7"/>
        <v>0</v>
      </c>
      <c r="CA22" s="259">
        <v>3</v>
      </c>
      <c r="CB22" s="259">
        <v>9</v>
      </c>
    </row>
    <row r="23" spans="1:80" x14ac:dyDescent="0.25">
      <c r="A23" s="260">
        <v>16</v>
      </c>
      <c r="B23" s="261" t="s">
        <v>312</v>
      </c>
      <c r="C23" s="262" t="s">
        <v>313</v>
      </c>
      <c r="D23" s="263" t="s">
        <v>114</v>
      </c>
      <c r="E23" s="264">
        <v>12</v>
      </c>
      <c r="F23" s="264">
        <v>0</v>
      </c>
      <c r="G23" s="265">
        <f t="shared" si="0"/>
        <v>0</v>
      </c>
      <c r="H23" s="266">
        <v>2.7999999999999998E-4</v>
      </c>
      <c r="I23" s="267">
        <f t="shared" si="1"/>
        <v>3.3599999999999997E-3</v>
      </c>
      <c r="J23" s="266"/>
      <c r="K23" s="267">
        <f t="shared" si="2"/>
        <v>0</v>
      </c>
      <c r="O23" s="259">
        <v>2</v>
      </c>
      <c r="AA23" s="232">
        <v>3</v>
      </c>
      <c r="AB23" s="232">
        <v>9</v>
      </c>
      <c r="AC23" s="232">
        <v>35441905</v>
      </c>
      <c r="AZ23" s="232">
        <v>3</v>
      </c>
      <c r="BA23" s="232">
        <f t="shared" si="3"/>
        <v>0</v>
      </c>
      <c r="BB23" s="232">
        <f t="shared" si="4"/>
        <v>0</v>
      </c>
      <c r="BC23" s="232">
        <f t="shared" si="5"/>
        <v>0</v>
      </c>
      <c r="BD23" s="232">
        <f t="shared" si="6"/>
        <v>0</v>
      </c>
      <c r="BE23" s="232">
        <f t="shared" si="7"/>
        <v>0</v>
      </c>
      <c r="CA23" s="259">
        <v>3</v>
      </c>
      <c r="CB23" s="259">
        <v>9</v>
      </c>
    </row>
    <row r="24" spans="1:80" x14ac:dyDescent="0.25">
      <c r="A24" s="260">
        <v>17</v>
      </c>
      <c r="B24" s="261" t="s">
        <v>314</v>
      </c>
      <c r="C24" s="262" t="s">
        <v>315</v>
      </c>
      <c r="D24" s="263" t="s">
        <v>114</v>
      </c>
      <c r="E24" s="264">
        <v>11</v>
      </c>
      <c r="F24" s="264">
        <v>0</v>
      </c>
      <c r="G24" s="265">
        <f t="shared" si="0"/>
        <v>0</v>
      </c>
      <c r="H24" s="266">
        <v>2.0000000000000001E-4</v>
      </c>
      <c r="I24" s="267">
        <f t="shared" si="1"/>
        <v>2.2000000000000001E-3</v>
      </c>
      <c r="J24" s="266"/>
      <c r="K24" s="267">
        <f t="shared" si="2"/>
        <v>0</v>
      </c>
      <c r="O24" s="259">
        <v>2</v>
      </c>
      <c r="AA24" s="232">
        <v>3</v>
      </c>
      <c r="AB24" s="232">
        <v>9</v>
      </c>
      <c r="AC24" s="232">
        <v>35441925</v>
      </c>
      <c r="AZ24" s="232">
        <v>3</v>
      </c>
      <c r="BA24" s="232">
        <f t="shared" si="3"/>
        <v>0</v>
      </c>
      <c r="BB24" s="232">
        <f t="shared" si="4"/>
        <v>0</v>
      </c>
      <c r="BC24" s="232">
        <f t="shared" si="5"/>
        <v>0</v>
      </c>
      <c r="BD24" s="232">
        <f t="shared" si="6"/>
        <v>0</v>
      </c>
      <c r="BE24" s="232">
        <f t="shared" si="7"/>
        <v>0</v>
      </c>
      <c r="CA24" s="259">
        <v>3</v>
      </c>
      <c r="CB24" s="259">
        <v>9</v>
      </c>
    </row>
    <row r="25" spans="1:80" x14ac:dyDescent="0.25">
      <c r="A25" s="260">
        <v>18</v>
      </c>
      <c r="B25" s="261" t="s">
        <v>316</v>
      </c>
      <c r="C25" s="262" t="s">
        <v>317</v>
      </c>
      <c r="D25" s="263" t="s">
        <v>114</v>
      </c>
      <c r="E25" s="264">
        <v>100</v>
      </c>
      <c r="F25" s="264">
        <v>0</v>
      </c>
      <c r="G25" s="265">
        <f t="shared" si="0"/>
        <v>0</v>
      </c>
      <c r="H25" s="266">
        <v>1.2E-4</v>
      </c>
      <c r="I25" s="267">
        <f t="shared" si="1"/>
        <v>1.2E-2</v>
      </c>
      <c r="J25" s="266"/>
      <c r="K25" s="267">
        <f t="shared" si="2"/>
        <v>0</v>
      </c>
      <c r="O25" s="259">
        <v>2</v>
      </c>
      <c r="AA25" s="232">
        <v>3</v>
      </c>
      <c r="AB25" s="232">
        <v>9</v>
      </c>
      <c r="AC25" s="232">
        <v>35444103</v>
      </c>
      <c r="AZ25" s="232">
        <v>3</v>
      </c>
      <c r="BA25" s="232">
        <f t="shared" si="3"/>
        <v>0</v>
      </c>
      <c r="BB25" s="232">
        <f t="shared" si="4"/>
        <v>0</v>
      </c>
      <c r="BC25" s="232">
        <f t="shared" si="5"/>
        <v>0</v>
      </c>
      <c r="BD25" s="232">
        <f t="shared" si="6"/>
        <v>0</v>
      </c>
      <c r="BE25" s="232">
        <f t="shared" si="7"/>
        <v>0</v>
      </c>
      <c r="CA25" s="259">
        <v>3</v>
      </c>
      <c r="CB25" s="259">
        <v>9</v>
      </c>
    </row>
    <row r="26" spans="1:80" x14ac:dyDescent="0.25">
      <c r="A26" s="260">
        <v>19</v>
      </c>
      <c r="B26" s="261" t="s">
        <v>318</v>
      </c>
      <c r="C26" s="262" t="s">
        <v>319</v>
      </c>
      <c r="D26" s="263" t="s">
        <v>114</v>
      </c>
      <c r="E26" s="264">
        <v>16</v>
      </c>
      <c r="F26" s="264">
        <v>0</v>
      </c>
      <c r="G26" s="265">
        <f t="shared" si="0"/>
        <v>0</v>
      </c>
      <c r="H26" s="266">
        <v>2.3000000000000001E-4</v>
      </c>
      <c r="I26" s="267">
        <f t="shared" si="1"/>
        <v>3.6800000000000001E-3</v>
      </c>
      <c r="J26" s="266"/>
      <c r="K26" s="267">
        <f t="shared" si="2"/>
        <v>0</v>
      </c>
      <c r="O26" s="259">
        <v>2</v>
      </c>
      <c r="AA26" s="232">
        <v>3</v>
      </c>
      <c r="AB26" s="232">
        <v>9</v>
      </c>
      <c r="AC26" s="232">
        <v>35444120</v>
      </c>
      <c r="AZ26" s="232">
        <v>3</v>
      </c>
      <c r="BA26" s="232">
        <f t="shared" si="3"/>
        <v>0</v>
      </c>
      <c r="BB26" s="232">
        <f t="shared" si="4"/>
        <v>0</v>
      </c>
      <c r="BC26" s="232">
        <f t="shared" si="5"/>
        <v>0</v>
      </c>
      <c r="BD26" s="232">
        <f t="shared" si="6"/>
        <v>0</v>
      </c>
      <c r="BE26" s="232">
        <f t="shared" si="7"/>
        <v>0</v>
      </c>
      <c r="CA26" s="259">
        <v>3</v>
      </c>
      <c r="CB26" s="259">
        <v>9</v>
      </c>
    </row>
    <row r="27" spans="1:80" x14ac:dyDescent="0.25">
      <c r="A27" s="260">
        <v>20</v>
      </c>
      <c r="B27" s="261" t="s">
        <v>320</v>
      </c>
      <c r="C27" s="262" t="s">
        <v>321</v>
      </c>
      <c r="D27" s="263" t="s">
        <v>114</v>
      </c>
      <c r="E27" s="264">
        <v>24</v>
      </c>
      <c r="F27" s="264">
        <v>0</v>
      </c>
      <c r="G27" s="265">
        <f t="shared" si="0"/>
        <v>0</v>
      </c>
      <c r="H27" s="266">
        <v>2.3000000000000001E-4</v>
      </c>
      <c r="I27" s="267">
        <f t="shared" si="1"/>
        <v>5.5200000000000006E-3</v>
      </c>
      <c r="J27" s="266"/>
      <c r="K27" s="267">
        <f t="shared" si="2"/>
        <v>0</v>
      </c>
      <c r="O27" s="259">
        <v>2</v>
      </c>
      <c r="AA27" s="232">
        <v>3</v>
      </c>
      <c r="AB27" s="232">
        <v>9</v>
      </c>
      <c r="AC27" s="232">
        <v>35444122</v>
      </c>
      <c r="AZ27" s="232">
        <v>3</v>
      </c>
      <c r="BA27" s="232">
        <f t="shared" si="3"/>
        <v>0</v>
      </c>
      <c r="BB27" s="232">
        <f t="shared" si="4"/>
        <v>0</v>
      </c>
      <c r="BC27" s="232">
        <f t="shared" si="5"/>
        <v>0</v>
      </c>
      <c r="BD27" s="232">
        <f t="shared" si="6"/>
        <v>0</v>
      </c>
      <c r="BE27" s="232">
        <f t="shared" si="7"/>
        <v>0</v>
      </c>
      <c r="CA27" s="259">
        <v>3</v>
      </c>
      <c r="CB27" s="259">
        <v>9</v>
      </c>
    </row>
    <row r="28" spans="1:80" x14ac:dyDescent="0.25">
      <c r="A28" s="260">
        <v>21</v>
      </c>
      <c r="B28" s="261" t="s">
        <v>322</v>
      </c>
      <c r="C28" s="262" t="s">
        <v>323</v>
      </c>
      <c r="D28" s="263" t="s">
        <v>114</v>
      </c>
      <c r="E28" s="264">
        <v>55</v>
      </c>
      <c r="F28" s="264">
        <v>0</v>
      </c>
      <c r="G28" s="265">
        <f t="shared" si="0"/>
        <v>0</v>
      </c>
      <c r="H28" s="266">
        <v>1.2E-4</v>
      </c>
      <c r="I28" s="267">
        <f t="shared" si="1"/>
        <v>6.6E-3</v>
      </c>
      <c r="J28" s="266"/>
      <c r="K28" s="267">
        <f t="shared" si="2"/>
        <v>0</v>
      </c>
      <c r="O28" s="259">
        <v>2</v>
      </c>
      <c r="AA28" s="232">
        <v>3</v>
      </c>
      <c r="AB28" s="232">
        <v>9</v>
      </c>
      <c r="AC28" s="232">
        <v>35444140</v>
      </c>
      <c r="AZ28" s="232">
        <v>3</v>
      </c>
      <c r="BA28" s="232">
        <f t="shared" si="3"/>
        <v>0</v>
      </c>
      <c r="BB28" s="232">
        <f t="shared" si="4"/>
        <v>0</v>
      </c>
      <c r="BC28" s="232">
        <f t="shared" si="5"/>
        <v>0</v>
      </c>
      <c r="BD28" s="232">
        <f t="shared" si="6"/>
        <v>0</v>
      </c>
      <c r="BE28" s="232">
        <f t="shared" si="7"/>
        <v>0</v>
      </c>
      <c r="CA28" s="259">
        <v>3</v>
      </c>
      <c r="CB28" s="259">
        <v>9</v>
      </c>
    </row>
    <row r="29" spans="1:80" x14ac:dyDescent="0.25">
      <c r="A29" s="260">
        <v>22</v>
      </c>
      <c r="B29" s="261" t="s">
        <v>324</v>
      </c>
      <c r="C29" s="262" t="s">
        <v>325</v>
      </c>
      <c r="D29" s="263" t="s">
        <v>299</v>
      </c>
      <c r="E29" s="264">
        <v>30</v>
      </c>
      <c r="F29" s="264">
        <v>0</v>
      </c>
      <c r="G29" s="265">
        <f t="shared" si="0"/>
        <v>0</v>
      </c>
      <c r="H29" s="266">
        <v>1E-3</v>
      </c>
      <c r="I29" s="267">
        <f t="shared" si="1"/>
        <v>0.03</v>
      </c>
      <c r="J29" s="266"/>
      <c r="K29" s="267">
        <f t="shared" si="2"/>
        <v>0</v>
      </c>
      <c r="O29" s="259">
        <v>2</v>
      </c>
      <c r="AA29" s="232">
        <v>4</v>
      </c>
      <c r="AB29" s="232">
        <v>9</v>
      </c>
      <c r="AC29" s="232">
        <v>15615235</v>
      </c>
      <c r="AZ29" s="232">
        <v>4</v>
      </c>
      <c r="BA29" s="232">
        <f t="shared" si="3"/>
        <v>0</v>
      </c>
      <c r="BB29" s="232">
        <f t="shared" si="4"/>
        <v>0</v>
      </c>
      <c r="BC29" s="232">
        <f t="shared" si="5"/>
        <v>0</v>
      </c>
      <c r="BD29" s="232">
        <f t="shared" si="6"/>
        <v>0</v>
      </c>
      <c r="BE29" s="232">
        <f t="shared" si="7"/>
        <v>0</v>
      </c>
      <c r="CA29" s="259">
        <v>4</v>
      </c>
      <c r="CB29" s="259">
        <v>9</v>
      </c>
    </row>
    <row r="30" spans="1:80" x14ac:dyDescent="0.25">
      <c r="A30" s="260">
        <v>23</v>
      </c>
      <c r="B30" s="261" t="s">
        <v>256</v>
      </c>
      <c r="C30" s="262" t="s">
        <v>257</v>
      </c>
      <c r="D30" s="263" t="s">
        <v>258</v>
      </c>
      <c r="E30" s="264">
        <v>3</v>
      </c>
      <c r="F30" s="264">
        <v>0</v>
      </c>
      <c r="G30" s="265">
        <f t="shared" si="0"/>
        <v>0</v>
      </c>
      <c r="H30" s="266">
        <v>0</v>
      </c>
      <c r="I30" s="267">
        <f t="shared" si="1"/>
        <v>0</v>
      </c>
      <c r="J30" s="266"/>
      <c r="K30" s="267">
        <f t="shared" si="2"/>
        <v>0</v>
      </c>
      <c r="O30" s="259">
        <v>2</v>
      </c>
      <c r="AA30" s="232">
        <v>10</v>
      </c>
      <c r="AB30" s="232">
        <v>0</v>
      </c>
      <c r="AC30" s="232">
        <v>8</v>
      </c>
      <c r="AZ30" s="232">
        <v>5</v>
      </c>
      <c r="BA30" s="232">
        <f t="shared" si="3"/>
        <v>0</v>
      </c>
      <c r="BB30" s="232">
        <f t="shared" si="4"/>
        <v>0</v>
      </c>
      <c r="BC30" s="232">
        <f t="shared" si="5"/>
        <v>0</v>
      </c>
      <c r="BD30" s="232">
        <f t="shared" si="6"/>
        <v>0</v>
      </c>
      <c r="BE30" s="232">
        <f t="shared" si="7"/>
        <v>0</v>
      </c>
      <c r="CA30" s="259">
        <v>10</v>
      </c>
      <c r="CB30" s="259">
        <v>0</v>
      </c>
    </row>
    <row r="31" spans="1:80" ht="13" x14ac:dyDescent="0.3">
      <c r="A31" s="269"/>
      <c r="B31" s="270" t="s">
        <v>98</v>
      </c>
      <c r="C31" s="271" t="s">
        <v>130</v>
      </c>
      <c r="D31" s="272"/>
      <c r="E31" s="273"/>
      <c r="F31" s="274"/>
      <c r="G31" s="275">
        <f>SUM(G7:G30)</f>
        <v>0</v>
      </c>
      <c r="H31" s="276"/>
      <c r="I31" s="277">
        <f>SUM(I7:I30)</f>
        <v>0.89440000000000019</v>
      </c>
      <c r="J31" s="276"/>
      <c r="K31" s="277">
        <f>SUM(K7:K30)</f>
        <v>0</v>
      </c>
      <c r="O31" s="259">
        <v>4</v>
      </c>
      <c r="BA31" s="278">
        <f>SUM(BA7:BA30)</f>
        <v>0</v>
      </c>
      <c r="BB31" s="278">
        <f>SUM(BB7:BB30)</f>
        <v>0</v>
      </c>
      <c r="BC31" s="278">
        <f>SUM(BC7:BC30)</f>
        <v>0</v>
      </c>
      <c r="BD31" s="278">
        <f>SUM(BD7:BD30)</f>
        <v>0</v>
      </c>
      <c r="BE31" s="278">
        <f>SUM(BE7:BE30)</f>
        <v>0</v>
      </c>
    </row>
    <row r="32" spans="1:80" x14ac:dyDescent="0.25">
      <c r="E32" s="232"/>
    </row>
    <row r="33" spans="5:5" x14ac:dyDescent="0.25">
      <c r="E33" s="232"/>
    </row>
    <row r="34" spans="5:5" x14ac:dyDescent="0.25">
      <c r="E34" s="232"/>
    </row>
    <row r="35" spans="5:5" x14ac:dyDescent="0.25">
      <c r="E35" s="232"/>
    </row>
    <row r="36" spans="5:5" x14ac:dyDescent="0.25">
      <c r="E36" s="232"/>
    </row>
    <row r="37" spans="5:5" x14ac:dyDescent="0.25">
      <c r="E37" s="232"/>
    </row>
    <row r="38" spans="5:5" x14ac:dyDescent="0.25">
      <c r="E38" s="232"/>
    </row>
    <row r="39" spans="5:5" x14ac:dyDescent="0.25">
      <c r="E39" s="232"/>
    </row>
    <row r="40" spans="5:5" x14ac:dyDescent="0.25">
      <c r="E40" s="232"/>
    </row>
    <row r="41" spans="5:5" x14ac:dyDescent="0.25">
      <c r="E41" s="232"/>
    </row>
    <row r="42" spans="5:5" x14ac:dyDescent="0.25">
      <c r="E42" s="232"/>
    </row>
    <row r="43" spans="5:5" x14ac:dyDescent="0.25">
      <c r="E43" s="232"/>
    </row>
    <row r="44" spans="5:5" x14ac:dyDescent="0.25">
      <c r="E44" s="232"/>
    </row>
    <row r="45" spans="5:5" x14ac:dyDescent="0.25">
      <c r="E45" s="232"/>
    </row>
    <row r="46" spans="5:5" x14ac:dyDescent="0.25">
      <c r="E46" s="232"/>
    </row>
    <row r="47" spans="5:5" x14ac:dyDescent="0.25">
      <c r="E47" s="232"/>
    </row>
    <row r="48" spans="5:5" x14ac:dyDescent="0.25">
      <c r="E48" s="232"/>
    </row>
    <row r="49" spans="1:7" x14ac:dyDescent="0.25">
      <c r="E49" s="232"/>
    </row>
    <row r="50" spans="1:7" x14ac:dyDescent="0.25">
      <c r="E50" s="232"/>
    </row>
    <row r="51" spans="1:7" x14ac:dyDescent="0.25">
      <c r="E51" s="232"/>
    </row>
    <row r="52" spans="1:7" x14ac:dyDescent="0.25">
      <c r="E52" s="232"/>
    </row>
    <row r="53" spans="1:7" x14ac:dyDescent="0.25">
      <c r="E53" s="232"/>
    </row>
    <row r="54" spans="1:7" x14ac:dyDescent="0.25">
      <c r="E54" s="232"/>
    </row>
    <row r="55" spans="1:7" x14ac:dyDescent="0.25">
      <c r="A55" s="268"/>
      <c r="B55" s="268"/>
      <c r="C55" s="268"/>
      <c r="D55" s="268"/>
      <c r="E55" s="268"/>
      <c r="F55" s="268"/>
      <c r="G55" s="268"/>
    </row>
    <row r="56" spans="1:7" x14ac:dyDescent="0.25">
      <c r="A56" s="268"/>
      <c r="B56" s="268"/>
      <c r="C56" s="268"/>
      <c r="D56" s="268"/>
      <c r="E56" s="268"/>
      <c r="F56" s="268"/>
      <c r="G56" s="268"/>
    </row>
    <row r="57" spans="1:7" x14ac:dyDescent="0.25">
      <c r="A57" s="268"/>
      <c r="B57" s="268"/>
      <c r="C57" s="268"/>
      <c r="D57" s="268"/>
      <c r="E57" s="268"/>
      <c r="F57" s="268"/>
      <c r="G57" s="268"/>
    </row>
    <row r="58" spans="1:7" x14ac:dyDescent="0.25">
      <c r="A58" s="268"/>
      <c r="B58" s="268"/>
      <c r="C58" s="268"/>
      <c r="D58" s="268"/>
      <c r="E58" s="268"/>
      <c r="F58" s="268"/>
      <c r="G58" s="268"/>
    </row>
    <row r="59" spans="1:7" x14ac:dyDescent="0.25">
      <c r="E59" s="232"/>
    </row>
    <row r="60" spans="1:7" x14ac:dyDescent="0.25">
      <c r="E60" s="232"/>
    </row>
    <row r="61" spans="1:7" x14ac:dyDescent="0.25">
      <c r="E61" s="232"/>
    </row>
    <row r="62" spans="1:7" x14ac:dyDescent="0.25">
      <c r="E62" s="232"/>
    </row>
    <row r="63" spans="1:7" x14ac:dyDescent="0.25">
      <c r="E63" s="232"/>
    </row>
    <row r="64" spans="1:7" x14ac:dyDescent="0.25">
      <c r="E64" s="232"/>
    </row>
    <row r="65" spans="5:5" x14ac:dyDescent="0.25">
      <c r="E65" s="232"/>
    </row>
    <row r="66" spans="5:5" x14ac:dyDescent="0.25">
      <c r="E66" s="232"/>
    </row>
    <row r="67" spans="5:5" x14ac:dyDescent="0.25">
      <c r="E67" s="232"/>
    </row>
    <row r="68" spans="5:5" x14ac:dyDescent="0.25">
      <c r="E68" s="232"/>
    </row>
    <row r="69" spans="5:5" x14ac:dyDescent="0.25">
      <c r="E69" s="232"/>
    </row>
    <row r="70" spans="5:5" x14ac:dyDescent="0.25">
      <c r="E70" s="232"/>
    </row>
    <row r="71" spans="5:5" x14ac:dyDescent="0.25">
      <c r="E71" s="232"/>
    </row>
    <row r="72" spans="5:5" x14ac:dyDescent="0.25">
      <c r="E72" s="232"/>
    </row>
    <row r="73" spans="5:5" x14ac:dyDescent="0.25">
      <c r="E73" s="232"/>
    </row>
    <row r="74" spans="5:5" x14ac:dyDescent="0.25">
      <c r="E74" s="232"/>
    </row>
    <row r="75" spans="5:5" x14ac:dyDescent="0.25">
      <c r="E75" s="232"/>
    </row>
    <row r="76" spans="5:5" x14ac:dyDescent="0.25">
      <c r="E76" s="232"/>
    </row>
    <row r="77" spans="5:5" x14ac:dyDescent="0.25">
      <c r="E77" s="232"/>
    </row>
    <row r="78" spans="5:5" x14ac:dyDescent="0.25">
      <c r="E78" s="232"/>
    </row>
    <row r="79" spans="5:5" x14ac:dyDescent="0.25">
      <c r="E79" s="232"/>
    </row>
    <row r="80" spans="5:5" x14ac:dyDescent="0.25">
      <c r="E80" s="232"/>
    </row>
    <row r="81" spans="1:7" x14ac:dyDescent="0.25">
      <c r="E81" s="232"/>
    </row>
    <row r="82" spans="1:7" x14ac:dyDescent="0.25">
      <c r="E82" s="232"/>
    </row>
    <row r="83" spans="1:7" x14ac:dyDescent="0.25">
      <c r="E83" s="232"/>
    </row>
    <row r="84" spans="1:7" x14ac:dyDescent="0.25">
      <c r="E84" s="232"/>
    </row>
    <row r="85" spans="1:7" x14ac:dyDescent="0.25">
      <c r="E85" s="232"/>
    </row>
    <row r="86" spans="1:7" x14ac:dyDescent="0.25">
      <c r="E86" s="232"/>
    </row>
    <row r="87" spans="1:7" x14ac:dyDescent="0.25">
      <c r="E87" s="232"/>
    </row>
    <row r="88" spans="1:7" x14ac:dyDescent="0.25">
      <c r="E88" s="232"/>
    </row>
    <row r="89" spans="1:7" x14ac:dyDescent="0.25">
      <c r="E89" s="232"/>
    </row>
    <row r="90" spans="1:7" x14ac:dyDescent="0.25">
      <c r="A90" s="279"/>
      <c r="B90" s="279"/>
    </row>
    <row r="91" spans="1:7" ht="13" x14ac:dyDescent="0.3">
      <c r="A91" s="268"/>
      <c r="B91" s="268"/>
      <c r="C91" s="280"/>
      <c r="D91" s="280"/>
      <c r="E91" s="281"/>
      <c r="F91" s="280"/>
      <c r="G91" s="282"/>
    </row>
    <row r="92" spans="1:7" x14ac:dyDescent="0.25">
      <c r="A92" s="283"/>
      <c r="B92" s="283"/>
      <c r="C92" s="268"/>
      <c r="D92" s="268"/>
      <c r="E92" s="284"/>
      <c r="F92" s="268"/>
      <c r="G92" s="268"/>
    </row>
    <row r="93" spans="1:7" x14ac:dyDescent="0.25">
      <c r="A93" s="268"/>
      <c r="B93" s="268"/>
      <c r="C93" s="268"/>
      <c r="D93" s="268"/>
      <c r="E93" s="284"/>
      <c r="F93" s="268"/>
      <c r="G93" s="268"/>
    </row>
    <row r="94" spans="1:7" x14ac:dyDescent="0.25">
      <c r="A94" s="268"/>
      <c r="B94" s="268"/>
      <c r="C94" s="268"/>
      <c r="D94" s="268"/>
      <c r="E94" s="284"/>
      <c r="F94" s="268"/>
      <c r="G94" s="268"/>
    </row>
    <row r="95" spans="1:7" x14ac:dyDescent="0.25">
      <c r="A95" s="268"/>
      <c r="B95" s="268"/>
      <c r="C95" s="268"/>
      <c r="D95" s="268"/>
      <c r="E95" s="284"/>
      <c r="F95" s="268"/>
      <c r="G95" s="268"/>
    </row>
    <row r="96" spans="1:7" x14ac:dyDescent="0.25">
      <c r="A96" s="268"/>
      <c r="B96" s="268"/>
      <c r="C96" s="268"/>
      <c r="D96" s="268"/>
      <c r="E96" s="284"/>
      <c r="F96" s="268"/>
      <c r="G96" s="268"/>
    </row>
    <row r="97" spans="1:7" x14ac:dyDescent="0.25">
      <c r="A97" s="268"/>
      <c r="B97" s="268"/>
      <c r="C97" s="268"/>
      <c r="D97" s="268"/>
      <c r="E97" s="284"/>
      <c r="F97" s="268"/>
      <c r="G97" s="268"/>
    </row>
    <row r="98" spans="1:7" x14ac:dyDescent="0.25">
      <c r="A98" s="268"/>
      <c r="B98" s="268"/>
      <c r="C98" s="268"/>
      <c r="D98" s="268"/>
      <c r="E98" s="284"/>
      <c r="F98" s="268"/>
      <c r="G98" s="268"/>
    </row>
    <row r="99" spans="1:7" x14ac:dyDescent="0.25">
      <c r="A99" s="268"/>
      <c r="B99" s="268"/>
      <c r="C99" s="268"/>
      <c r="D99" s="268"/>
      <c r="E99" s="284"/>
      <c r="F99" s="268"/>
      <c r="G99" s="268"/>
    </row>
    <row r="100" spans="1:7" x14ac:dyDescent="0.25">
      <c r="A100" s="268"/>
      <c r="B100" s="268"/>
      <c r="C100" s="268"/>
      <c r="D100" s="268"/>
      <c r="E100" s="284"/>
      <c r="F100" s="268"/>
      <c r="G100" s="268"/>
    </row>
    <row r="101" spans="1:7" x14ac:dyDescent="0.25">
      <c r="A101" s="268"/>
      <c r="B101" s="268"/>
      <c r="C101" s="268"/>
      <c r="D101" s="268"/>
      <c r="E101" s="284"/>
      <c r="F101" s="268"/>
      <c r="G101" s="268"/>
    </row>
    <row r="102" spans="1:7" x14ac:dyDescent="0.25">
      <c r="A102" s="268"/>
      <c r="B102" s="268"/>
      <c r="C102" s="268"/>
      <c r="D102" s="268"/>
      <c r="E102" s="284"/>
      <c r="F102" s="268"/>
      <c r="G102" s="268"/>
    </row>
    <row r="103" spans="1:7" x14ac:dyDescent="0.25">
      <c r="A103" s="268"/>
      <c r="B103" s="268"/>
      <c r="C103" s="268"/>
      <c r="D103" s="268"/>
      <c r="E103" s="284"/>
      <c r="F103" s="268"/>
      <c r="G103" s="268"/>
    </row>
    <row r="104" spans="1:7" x14ac:dyDescent="0.25">
      <c r="A104" s="268"/>
      <c r="B104" s="268"/>
      <c r="C104" s="268"/>
      <c r="D104" s="268"/>
      <c r="E104" s="284"/>
      <c r="F104" s="268"/>
      <c r="G104" s="2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zoomScaleNormal="100" workbookViewId="0"/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93" t="s">
        <v>99</v>
      </c>
      <c r="B1" s="94"/>
      <c r="C1" s="94"/>
      <c r="D1" s="94"/>
      <c r="E1" s="94"/>
      <c r="F1" s="94"/>
      <c r="G1" s="94"/>
    </row>
    <row r="2" spans="1:57" ht="12.75" customHeight="1" x14ac:dyDescent="0.3">
      <c r="A2" s="95" t="s">
        <v>32</v>
      </c>
      <c r="B2" s="96"/>
      <c r="C2" s="97" t="s">
        <v>107</v>
      </c>
      <c r="D2" s="97" t="s">
        <v>108</v>
      </c>
      <c r="E2" s="98"/>
      <c r="F2" s="99" t="s">
        <v>33</v>
      </c>
      <c r="G2" s="100"/>
    </row>
    <row r="3" spans="1:57" ht="3" hidden="1" customHeight="1" x14ac:dyDescent="0.25">
      <c r="A3" s="101"/>
      <c r="B3" s="102"/>
      <c r="C3" s="103"/>
      <c r="D3" s="103"/>
      <c r="E3" s="104"/>
      <c r="F3" s="105"/>
      <c r="G3" s="106"/>
    </row>
    <row r="4" spans="1:57" ht="12" customHeight="1" x14ac:dyDescent="0.3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3" customHeight="1" x14ac:dyDescent="0.3">
      <c r="A5" s="109" t="s">
        <v>327</v>
      </c>
      <c r="B5" s="110"/>
      <c r="C5" s="111" t="s">
        <v>328</v>
      </c>
      <c r="D5" s="112"/>
      <c r="E5" s="110"/>
      <c r="F5" s="105" t="s">
        <v>36</v>
      </c>
      <c r="G5" s="106"/>
    </row>
    <row r="6" spans="1:57" ht="13" customHeight="1" x14ac:dyDescent="0.3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3" customHeight="1" x14ac:dyDescent="0.3">
      <c r="A7" s="116" t="s">
        <v>101</v>
      </c>
      <c r="B7" s="117"/>
      <c r="C7" s="118" t="s">
        <v>102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5">
      <c r="A8" s="121" t="s">
        <v>40</v>
      </c>
      <c r="B8" s="105"/>
      <c r="C8" s="306"/>
      <c r="D8" s="306"/>
      <c r="E8" s="307"/>
      <c r="F8" s="122" t="s">
        <v>41</v>
      </c>
      <c r="G8" s="123"/>
      <c r="H8" s="124"/>
      <c r="I8" s="125"/>
    </row>
    <row r="9" spans="1:57" x14ac:dyDescent="0.25">
      <c r="A9" s="121" t="s">
        <v>42</v>
      </c>
      <c r="B9" s="105"/>
      <c r="C9" s="306"/>
      <c r="D9" s="306"/>
      <c r="E9" s="307"/>
      <c r="F9" s="105"/>
      <c r="G9" s="126"/>
      <c r="H9" s="127"/>
    </row>
    <row r="10" spans="1:57" x14ac:dyDescent="0.25">
      <c r="A10" s="121" t="s">
        <v>43</v>
      </c>
      <c r="B10" s="105"/>
      <c r="C10" s="306"/>
      <c r="D10" s="306"/>
      <c r="E10" s="306"/>
      <c r="F10" s="128"/>
      <c r="G10" s="129"/>
      <c r="H10" s="130"/>
    </row>
    <row r="11" spans="1:57" ht="13.5" customHeight="1" x14ac:dyDescent="0.25">
      <c r="A11" s="121" t="s">
        <v>44</v>
      </c>
      <c r="B11" s="105"/>
      <c r="C11" s="306" t="s">
        <v>277</v>
      </c>
      <c r="D11" s="306"/>
      <c r="E11" s="306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5">
      <c r="A12" s="134" t="s">
        <v>46</v>
      </c>
      <c r="B12" s="102"/>
      <c r="C12" s="308"/>
      <c r="D12" s="308"/>
      <c r="E12" s="308"/>
      <c r="F12" s="135" t="s">
        <v>47</v>
      </c>
      <c r="G12" s="136"/>
      <c r="H12" s="127"/>
    </row>
    <row r="13" spans="1:57" ht="28.5" customHeight="1" thickBot="1" x14ac:dyDescent="0.3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3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6" customHeight="1" x14ac:dyDescent="0.25">
      <c r="A15" s="146"/>
      <c r="B15" s="147" t="s">
        <v>51</v>
      </c>
      <c r="C15" s="148">
        <f>'SO02 Souhrn ESIL'!E12</f>
        <v>0</v>
      </c>
      <c r="D15" s="149" t="str">
        <f>'SO02 Souhrn ESIL'!A17</f>
        <v>Ztížené výrobní podmínky</v>
      </c>
      <c r="E15" s="150"/>
      <c r="F15" s="151"/>
      <c r="G15" s="148">
        <f>'SO02 Souhrn ESIL'!I17</f>
        <v>0</v>
      </c>
    </row>
    <row r="16" spans="1:57" ht="16" customHeight="1" x14ac:dyDescent="0.25">
      <c r="A16" s="146" t="s">
        <v>52</v>
      </c>
      <c r="B16" s="147" t="s">
        <v>53</v>
      </c>
      <c r="C16" s="148">
        <f>'SO02 Souhrn ESIL'!F12</f>
        <v>0</v>
      </c>
      <c r="D16" s="101" t="str">
        <f>'SO02 Souhrn ESIL'!A18</f>
        <v>Oborová přirážka</v>
      </c>
      <c r="E16" s="152"/>
      <c r="F16" s="153"/>
      <c r="G16" s="148">
        <f>'SO02 Souhrn ESIL'!I18</f>
        <v>0</v>
      </c>
    </row>
    <row r="17" spans="1:7" ht="16" customHeight="1" x14ac:dyDescent="0.25">
      <c r="A17" s="146" t="s">
        <v>54</v>
      </c>
      <c r="B17" s="147" t="s">
        <v>55</v>
      </c>
      <c r="C17" s="148">
        <f>'SO02 Souhrn ESIL'!H12</f>
        <v>0</v>
      </c>
      <c r="D17" s="101" t="str">
        <f>'SO02 Souhrn ESIL'!A19</f>
        <v>Přesun stavebních kapacit</v>
      </c>
      <c r="E17" s="152"/>
      <c r="F17" s="153"/>
      <c r="G17" s="148">
        <f>'SO02 Souhrn ESIL'!I19</f>
        <v>0</v>
      </c>
    </row>
    <row r="18" spans="1:7" ht="16" customHeight="1" x14ac:dyDescent="0.25">
      <c r="A18" s="154" t="s">
        <v>56</v>
      </c>
      <c r="B18" s="155" t="s">
        <v>57</v>
      </c>
      <c r="C18" s="148">
        <f>'SO02 Souhrn ESIL'!G12</f>
        <v>0</v>
      </c>
      <c r="D18" s="101" t="str">
        <f>'SO02 Souhrn ESIL'!A20</f>
        <v>Mimostaveništní doprava</v>
      </c>
      <c r="E18" s="152"/>
      <c r="F18" s="153"/>
      <c r="G18" s="148">
        <f>'SO02 Souhrn ESIL'!I20</f>
        <v>0</v>
      </c>
    </row>
    <row r="19" spans="1:7" ht="16" customHeight="1" x14ac:dyDescent="0.25">
      <c r="A19" s="156" t="s">
        <v>58</v>
      </c>
      <c r="B19" s="147"/>
      <c r="C19" s="148">
        <f>SUM(C15:C18)</f>
        <v>0</v>
      </c>
      <c r="D19" s="101" t="str">
        <f>'SO02 Souhrn ESIL'!A21</f>
        <v>Zařízení staveniště</v>
      </c>
      <c r="E19" s="152"/>
      <c r="F19" s="153"/>
      <c r="G19" s="148">
        <f>'SO02 Souhrn ESIL'!I21</f>
        <v>0</v>
      </c>
    </row>
    <row r="20" spans="1:7" ht="16" customHeight="1" x14ac:dyDescent="0.25">
      <c r="A20" s="156"/>
      <c r="B20" s="147"/>
      <c r="C20" s="148"/>
      <c r="D20" s="101" t="str">
        <f>'SO02 Souhrn ESIL'!A22</f>
        <v>Provoz investora</v>
      </c>
      <c r="E20" s="152"/>
      <c r="F20" s="153"/>
      <c r="G20" s="148">
        <f>'SO02 Souhrn ESIL'!I22</f>
        <v>0</v>
      </c>
    </row>
    <row r="21" spans="1:7" ht="16" customHeight="1" x14ac:dyDescent="0.25">
      <c r="A21" s="156" t="s">
        <v>29</v>
      </c>
      <c r="B21" s="147"/>
      <c r="C21" s="148">
        <f>'SO02 Souhrn ESIL'!I12</f>
        <v>0</v>
      </c>
      <c r="D21" s="101" t="str">
        <f>'SO02 Souhrn ESIL'!A23</f>
        <v>Kompletační činnost (IČD)</v>
      </c>
      <c r="E21" s="152"/>
      <c r="F21" s="153"/>
      <c r="G21" s="148">
        <f>'SO02 Souhrn ESIL'!I23</f>
        <v>0</v>
      </c>
    </row>
    <row r="22" spans="1:7" ht="16" customHeight="1" x14ac:dyDescent="0.25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6" customHeight="1" thickBot="1" x14ac:dyDescent="0.3">
      <c r="A23" s="302" t="s">
        <v>61</v>
      </c>
      <c r="B23" s="303"/>
      <c r="C23" s="158">
        <f>C22+G23</f>
        <v>0</v>
      </c>
      <c r="D23" s="159" t="s">
        <v>62</v>
      </c>
      <c r="E23" s="160"/>
      <c r="F23" s="161"/>
      <c r="G23" s="148">
        <f>'SO02 Souhrn ESIL'!H25</f>
        <v>0</v>
      </c>
    </row>
    <row r="24" spans="1:7" ht="13" x14ac:dyDescent="0.3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5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5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5">
      <c r="A27" s="157"/>
      <c r="B27" s="171"/>
      <c r="C27" s="167"/>
      <c r="D27" s="127"/>
      <c r="F27" s="168"/>
      <c r="G27" s="169"/>
    </row>
    <row r="28" spans="1:7" x14ac:dyDescent="0.25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5">
      <c r="A29" s="157"/>
      <c r="B29" s="127"/>
      <c r="C29" s="173"/>
      <c r="D29" s="174"/>
      <c r="E29" s="173"/>
      <c r="F29" s="127"/>
      <c r="G29" s="169"/>
    </row>
    <row r="30" spans="1:7" x14ac:dyDescent="0.25">
      <c r="A30" s="175" t="s">
        <v>11</v>
      </c>
      <c r="B30" s="176"/>
      <c r="C30" s="177">
        <v>21</v>
      </c>
      <c r="D30" s="176" t="s">
        <v>70</v>
      </c>
      <c r="E30" s="178"/>
      <c r="F30" s="304">
        <f>C23-F32</f>
        <v>0</v>
      </c>
      <c r="G30" s="305"/>
    </row>
    <row r="31" spans="1:7" x14ac:dyDescent="0.25">
      <c r="A31" s="175" t="s">
        <v>71</v>
      </c>
      <c r="B31" s="176"/>
      <c r="C31" s="177">
        <f>C30</f>
        <v>21</v>
      </c>
      <c r="D31" s="176" t="s">
        <v>72</v>
      </c>
      <c r="E31" s="178"/>
      <c r="F31" s="304">
        <f>ROUND(PRODUCT(F30,C31/100),0)</f>
        <v>0</v>
      </c>
      <c r="G31" s="305"/>
    </row>
    <row r="32" spans="1:7" x14ac:dyDescent="0.25">
      <c r="A32" s="175" t="s">
        <v>11</v>
      </c>
      <c r="B32" s="176"/>
      <c r="C32" s="177">
        <v>0</v>
      </c>
      <c r="D32" s="176" t="s">
        <v>72</v>
      </c>
      <c r="E32" s="178"/>
      <c r="F32" s="304">
        <v>0</v>
      </c>
      <c r="G32" s="305"/>
    </row>
    <row r="33" spans="1:8" x14ac:dyDescent="0.25">
      <c r="A33" s="175" t="s">
        <v>71</v>
      </c>
      <c r="B33" s="179"/>
      <c r="C33" s="180">
        <f>C32</f>
        <v>0</v>
      </c>
      <c r="D33" s="176" t="s">
        <v>72</v>
      </c>
      <c r="E33" s="153"/>
      <c r="F33" s="304">
        <f>ROUND(PRODUCT(F32,C33/100),0)</f>
        <v>0</v>
      </c>
      <c r="G33" s="305"/>
    </row>
    <row r="34" spans="1:8" s="184" customFormat="1" ht="19.5" customHeight="1" thickBot="1" x14ac:dyDescent="0.4">
      <c r="A34" s="181" t="s">
        <v>73</v>
      </c>
      <c r="B34" s="182"/>
      <c r="C34" s="182"/>
      <c r="D34" s="182"/>
      <c r="E34" s="183"/>
      <c r="F34" s="299">
        <f>ROUND(SUM(F30:F33),0)</f>
        <v>0</v>
      </c>
      <c r="G34" s="300"/>
    </row>
    <row r="36" spans="1:8" x14ac:dyDescent="0.25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5">
      <c r="A37" s="2"/>
      <c r="B37" s="301"/>
      <c r="C37" s="301"/>
      <c r="D37" s="301"/>
      <c r="E37" s="301"/>
      <c r="F37" s="301"/>
      <c r="G37" s="301"/>
      <c r="H37" s="1" t="s">
        <v>1</v>
      </c>
    </row>
    <row r="38" spans="1:8" ht="12.75" customHeight="1" x14ac:dyDescent="0.25">
      <c r="A38" s="185"/>
      <c r="B38" s="301"/>
      <c r="C38" s="301"/>
      <c r="D38" s="301"/>
      <c r="E38" s="301"/>
      <c r="F38" s="301"/>
      <c r="G38" s="301"/>
      <c r="H38" s="1" t="s">
        <v>1</v>
      </c>
    </row>
    <row r="39" spans="1:8" x14ac:dyDescent="0.25">
      <c r="A39" s="185"/>
      <c r="B39" s="301"/>
      <c r="C39" s="301"/>
      <c r="D39" s="301"/>
      <c r="E39" s="301"/>
      <c r="F39" s="301"/>
      <c r="G39" s="301"/>
      <c r="H39" s="1" t="s">
        <v>1</v>
      </c>
    </row>
    <row r="40" spans="1:8" x14ac:dyDescent="0.25">
      <c r="A40" s="185"/>
      <c r="B40" s="301"/>
      <c r="C40" s="301"/>
      <c r="D40" s="301"/>
      <c r="E40" s="301"/>
      <c r="F40" s="301"/>
      <c r="G40" s="301"/>
      <c r="H40" s="1" t="s">
        <v>1</v>
      </c>
    </row>
    <row r="41" spans="1:8" x14ac:dyDescent="0.25">
      <c r="A41" s="185"/>
      <c r="B41" s="301"/>
      <c r="C41" s="301"/>
      <c r="D41" s="301"/>
      <c r="E41" s="301"/>
      <c r="F41" s="301"/>
      <c r="G41" s="301"/>
      <c r="H41" s="1" t="s">
        <v>1</v>
      </c>
    </row>
    <row r="42" spans="1:8" x14ac:dyDescent="0.25">
      <c r="A42" s="185"/>
      <c r="B42" s="301"/>
      <c r="C42" s="301"/>
      <c r="D42" s="301"/>
      <c r="E42" s="301"/>
      <c r="F42" s="301"/>
      <c r="G42" s="301"/>
      <c r="H42" s="1" t="s">
        <v>1</v>
      </c>
    </row>
    <row r="43" spans="1:8" x14ac:dyDescent="0.25">
      <c r="A43" s="185"/>
      <c r="B43" s="301"/>
      <c r="C43" s="301"/>
      <c r="D43" s="301"/>
      <c r="E43" s="301"/>
      <c r="F43" s="301"/>
      <c r="G43" s="301"/>
      <c r="H43" s="1" t="s">
        <v>1</v>
      </c>
    </row>
    <row r="44" spans="1:8" ht="12.75" customHeight="1" x14ac:dyDescent="0.25">
      <c r="A44" s="185"/>
      <c r="B44" s="301"/>
      <c r="C44" s="301"/>
      <c r="D44" s="301"/>
      <c r="E44" s="301"/>
      <c r="F44" s="301"/>
      <c r="G44" s="301"/>
      <c r="H44" s="1" t="s">
        <v>1</v>
      </c>
    </row>
    <row r="45" spans="1:8" ht="12.75" customHeight="1" x14ac:dyDescent="0.25">
      <c r="A45" s="185"/>
      <c r="B45" s="301"/>
      <c r="C45" s="301"/>
      <c r="D45" s="301"/>
      <c r="E45" s="301"/>
      <c r="F45" s="301"/>
      <c r="G45" s="301"/>
      <c r="H45" s="1" t="s">
        <v>1</v>
      </c>
    </row>
    <row r="46" spans="1:8" x14ac:dyDescent="0.25">
      <c r="B46" s="298"/>
      <c r="C46" s="298"/>
      <c r="D46" s="298"/>
      <c r="E46" s="298"/>
      <c r="F46" s="298"/>
      <c r="G46" s="298"/>
    </row>
    <row r="47" spans="1:8" x14ac:dyDescent="0.25">
      <c r="B47" s="298"/>
      <c r="C47" s="298"/>
      <c r="D47" s="298"/>
      <c r="E47" s="298"/>
      <c r="F47" s="298"/>
      <c r="G47" s="298"/>
    </row>
    <row r="48" spans="1:8" x14ac:dyDescent="0.25">
      <c r="B48" s="298"/>
      <c r="C48" s="298"/>
      <c r="D48" s="298"/>
      <c r="E48" s="298"/>
      <c r="F48" s="298"/>
      <c r="G48" s="298"/>
    </row>
    <row r="49" spans="2:7" x14ac:dyDescent="0.25">
      <c r="B49" s="298"/>
      <c r="C49" s="298"/>
      <c r="D49" s="298"/>
      <c r="E49" s="298"/>
      <c r="F49" s="298"/>
      <c r="G49" s="298"/>
    </row>
    <row r="50" spans="2:7" x14ac:dyDescent="0.25">
      <c r="B50" s="298"/>
      <c r="C50" s="298"/>
      <c r="D50" s="298"/>
      <c r="E50" s="298"/>
      <c r="F50" s="298"/>
      <c r="G50" s="298"/>
    </row>
    <row r="51" spans="2:7" x14ac:dyDescent="0.25">
      <c r="B51" s="298"/>
      <c r="C51" s="298"/>
      <c r="D51" s="298"/>
      <c r="E51" s="298"/>
      <c r="F51" s="298"/>
      <c r="G51" s="298"/>
    </row>
  </sheetData>
  <mergeCells count="18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B49:G49"/>
    <mergeCell ref="B50:G50"/>
    <mergeCell ref="B51:G51"/>
    <mergeCell ref="F34:G34"/>
    <mergeCell ref="B37:G45"/>
    <mergeCell ref="B46:G46"/>
    <mergeCell ref="B47:G47"/>
    <mergeCell ref="B48:G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76"/>
  <sheetViews>
    <sheetView workbookViewId="0">
      <selection sqref="A1:B1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57" ht="13.5" thickTop="1" x14ac:dyDescent="0.3">
      <c r="A1" s="309" t="s">
        <v>2</v>
      </c>
      <c r="B1" s="310"/>
      <c r="C1" s="186" t="s">
        <v>103</v>
      </c>
      <c r="D1" s="187"/>
      <c r="E1" s="188"/>
      <c r="F1" s="187"/>
      <c r="G1" s="189" t="s">
        <v>75</v>
      </c>
      <c r="H1" s="190" t="s">
        <v>107</v>
      </c>
      <c r="I1" s="191"/>
    </row>
    <row r="2" spans="1:57" ht="13.5" thickBot="1" x14ac:dyDescent="0.35">
      <c r="A2" s="311" t="s">
        <v>76</v>
      </c>
      <c r="B2" s="312"/>
      <c r="C2" s="192" t="s">
        <v>329</v>
      </c>
      <c r="D2" s="193"/>
      <c r="E2" s="194"/>
      <c r="F2" s="193"/>
      <c r="G2" s="313" t="s">
        <v>108</v>
      </c>
      <c r="H2" s="314"/>
      <c r="I2" s="315"/>
    </row>
    <row r="3" spans="1:57" ht="13" thickTop="1" x14ac:dyDescent="0.25">
      <c r="F3" s="127"/>
    </row>
    <row r="4" spans="1:57" ht="19.5" customHeight="1" x14ac:dyDescent="0.4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57" ht="13" thickBot="1" x14ac:dyDescent="0.3"/>
    <row r="6" spans="1:57" s="127" customFormat="1" ht="13.5" thickBot="1" x14ac:dyDescent="0.3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57" s="127" customFormat="1" x14ac:dyDescent="0.25">
      <c r="A7" s="285" t="str">
        <f>'SO02  Pol ESIL'!B7</f>
        <v>2</v>
      </c>
      <c r="B7" s="62" t="str">
        <f>'SO02  Pol ESIL'!C7</f>
        <v>Základy a zvláštní zakládání</v>
      </c>
      <c r="D7" s="204"/>
      <c r="E7" s="286">
        <f>'SO02  Pol ESIL'!BA11</f>
        <v>0</v>
      </c>
      <c r="F7" s="287">
        <f>'SO02  Pol ESIL'!BB11</f>
        <v>0</v>
      </c>
      <c r="G7" s="287">
        <f>'SO02  Pol ESIL'!BC11</f>
        <v>0</v>
      </c>
      <c r="H7" s="287">
        <f>'SO02  Pol ESIL'!BD11</f>
        <v>0</v>
      </c>
      <c r="I7" s="288">
        <f>'SO02  Pol ESIL'!BE11</f>
        <v>0</v>
      </c>
    </row>
    <row r="8" spans="1:57" s="127" customFormat="1" x14ac:dyDescent="0.25">
      <c r="A8" s="285" t="str">
        <f>'SO02  Pol ESIL'!B12</f>
        <v>3</v>
      </c>
      <c r="B8" s="62" t="str">
        <f>'SO02  Pol ESIL'!C12</f>
        <v>Svislé a kompletní konstrukce</v>
      </c>
      <c r="D8" s="204"/>
      <c r="E8" s="286">
        <f>'SO02  Pol ESIL'!BA14</f>
        <v>0</v>
      </c>
      <c r="F8" s="287">
        <f>'SO02  Pol ESIL'!BB14</f>
        <v>0</v>
      </c>
      <c r="G8" s="287">
        <f>'SO02  Pol ESIL'!BC14</f>
        <v>0</v>
      </c>
      <c r="H8" s="287">
        <f>'SO02  Pol ESIL'!BD14</f>
        <v>0</v>
      </c>
      <c r="I8" s="288">
        <f>'SO02  Pol ESIL'!BE14</f>
        <v>0</v>
      </c>
    </row>
    <row r="9" spans="1:57" s="127" customFormat="1" x14ac:dyDescent="0.25">
      <c r="A9" s="285" t="str">
        <f>'SO02  Pol ESIL'!B15</f>
        <v>M21</v>
      </c>
      <c r="B9" s="62" t="str">
        <f>'SO02  Pol ESIL'!C15</f>
        <v>Elektromontáže</v>
      </c>
      <c r="D9" s="204"/>
      <c r="E9" s="286">
        <f>'SO02  Pol ESIL'!BA76</f>
        <v>0</v>
      </c>
      <c r="F9" s="287">
        <f>'SO02  Pol ESIL'!BB76</f>
        <v>0</v>
      </c>
      <c r="G9" s="287">
        <f>'SO02  Pol ESIL'!BC76</f>
        <v>0</v>
      </c>
      <c r="H9" s="287">
        <f>'SO02  Pol ESIL'!BD76</f>
        <v>0</v>
      </c>
      <c r="I9" s="288">
        <f>'SO02  Pol ESIL'!BE76</f>
        <v>0</v>
      </c>
    </row>
    <row r="10" spans="1:57" s="127" customFormat="1" x14ac:dyDescent="0.25">
      <c r="A10" s="285" t="str">
        <f>'SO02  Pol ESIL'!B77</f>
        <v>M22</v>
      </c>
      <c r="B10" s="62" t="str">
        <f>'SO02  Pol ESIL'!C77</f>
        <v>Montáž sdělovací a zabezp. techniky</v>
      </c>
      <c r="D10" s="204"/>
      <c r="E10" s="286">
        <f>'SO02  Pol ESIL'!BA79</f>
        <v>0</v>
      </c>
      <c r="F10" s="287">
        <f>'SO02  Pol ESIL'!BB79</f>
        <v>0</v>
      </c>
      <c r="G10" s="287">
        <f>'SO02  Pol ESIL'!BC79</f>
        <v>0</v>
      </c>
      <c r="H10" s="287">
        <f>'SO02  Pol ESIL'!BD79</f>
        <v>0</v>
      </c>
      <c r="I10" s="288">
        <f>'SO02  Pol ESIL'!BE79</f>
        <v>0</v>
      </c>
    </row>
    <row r="11" spans="1:57" s="127" customFormat="1" ht="13" thickBot="1" x14ac:dyDescent="0.3">
      <c r="A11" s="285" t="str">
        <f>'SO02  Pol ESIL'!B80</f>
        <v>M46</v>
      </c>
      <c r="B11" s="62" t="str">
        <f>'SO02  Pol ESIL'!C80</f>
        <v>Zemní práce při montážích</v>
      </c>
      <c r="D11" s="204"/>
      <c r="E11" s="286">
        <f>'SO02  Pol ESIL'!BA82</f>
        <v>0</v>
      </c>
      <c r="F11" s="287">
        <f>'SO02  Pol ESIL'!BB82</f>
        <v>0</v>
      </c>
      <c r="G11" s="287">
        <f>'SO02  Pol ESIL'!BC82</f>
        <v>0</v>
      </c>
      <c r="H11" s="287">
        <f>'SO02  Pol ESIL'!BD82</f>
        <v>0</v>
      </c>
      <c r="I11" s="288">
        <f>'SO02  Pol ESIL'!BE82</f>
        <v>0</v>
      </c>
    </row>
    <row r="12" spans="1:57" s="14" customFormat="1" ht="13.5" thickBot="1" x14ac:dyDescent="0.35">
      <c r="A12" s="205"/>
      <c r="B12" s="206" t="s">
        <v>79</v>
      </c>
      <c r="C12" s="206"/>
      <c r="D12" s="207"/>
      <c r="E12" s="208">
        <f>SUM(E7:E11)</f>
        <v>0</v>
      </c>
      <c r="F12" s="209">
        <f>SUM(F7:F11)</f>
        <v>0</v>
      </c>
      <c r="G12" s="209">
        <f>SUM(G7:G11)</f>
        <v>0</v>
      </c>
      <c r="H12" s="209">
        <f>SUM(H7:H11)</f>
        <v>0</v>
      </c>
      <c r="I12" s="210">
        <f>SUM(I7:I11)</f>
        <v>0</v>
      </c>
    </row>
    <row r="13" spans="1:57" x14ac:dyDescent="0.25">
      <c r="A13" s="127"/>
      <c r="B13" s="127"/>
      <c r="C13" s="127"/>
      <c r="D13" s="127"/>
      <c r="E13" s="127"/>
      <c r="F13" s="127"/>
      <c r="G13" s="127"/>
      <c r="H13" s="127"/>
      <c r="I13" s="127"/>
    </row>
    <row r="14" spans="1:57" ht="19.5" customHeight="1" x14ac:dyDescent="0.4">
      <c r="A14" s="196" t="s">
        <v>80</v>
      </c>
      <c r="B14" s="196"/>
      <c r="C14" s="196"/>
      <c r="D14" s="196"/>
      <c r="E14" s="196"/>
      <c r="F14" s="196"/>
      <c r="G14" s="211"/>
      <c r="H14" s="196"/>
      <c r="I14" s="196"/>
      <c r="BA14" s="133"/>
      <c r="BB14" s="133"/>
      <c r="BC14" s="133"/>
      <c r="BD14" s="133"/>
      <c r="BE14" s="133"/>
    </row>
    <row r="15" spans="1:57" ht="13" thickBot="1" x14ac:dyDescent="0.3"/>
    <row r="16" spans="1:57" ht="13" x14ac:dyDescent="0.3">
      <c r="A16" s="162" t="s">
        <v>81</v>
      </c>
      <c r="B16" s="163"/>
      <c r="C16" s="163"/>
      <c r="D16" s="212"/>
      <c r="E16" s="213" t="s">
        <v>82</v>
      </c>
      <c r="F16" s="214" t="s">
        <v>12</v>
      </c>
      <c r="G16" s="215" t="s">
        <v>83</v>
      </c>
      <c r="H16" s="216"/>
      <c r="I16" s="217" t="s">
        <v>82</v>
      </c>
    </row>
    <row r="17" spans="1:53" x14ac:dyDescent="0.25">
      <c r="A17" s="156" t="s">
        <v>269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ref="I17:I24" si="0">E17+F17*G17/100</f>
        <v>0</v>
      </c>
      <c r="BA17" s="1">
        <v>0</v>
      </c>
    </row>
    <row r="18" spans="1:53" x14ac:dyDescent="0.25">
      <c r="A18" s="156" t="s">
        <v>270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5">
      <c r="A19" s="156" t="s">
        <v>271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2</v>
      </c>
    </row>
    <row r="20" spans="1:53" x14ac:dyDescent="0.25">
      <c r="A20" s="156" t="s">
        <v>272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6</v>
      </c>
    </row>
    <row r="21" spans="1:53" x14ac:dyDescent="0.25">
      <c r="A21" s="156" t="s">
        <v>273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2</v>
      </c>
    </row>
    <row r="22" spans="1:53" x14ac:dyDescent="0.25">
      <c r="A22" s="156" t="s">
        <v>274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1</v>
      </c>
    </row>
    <row r="23" spans="1:53" x14ac:dyDescent="0.25">
      <c r="A23" s="156" t="s">
        <v>275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x14ac:dyDescent="0.25">
      <c r="A24" s="156" t="s">
        <v>276</v>
      </c>
      <c r="B24" s="147"/>
      <c r="C24" s="147"/>
      <c r="D24" s="218"/>
      <c r="E24" s="219"/>
      <c r="F24" s="220"/>
      <c r="G24" s="221">
        <v>0</v>
      </c>
      <c r="H24" s="222"/>
      <c r="I24" s="223">
        <f t="shared" si="0"/>
        <v>0</v>
      </c>
      <c r="BA24" s="1">
        <v>2</v>
      </c>
    </row>
    <row r="25" spans="1:53" ht="13.5" thickBot="1" x14ac:dyDescent="0.35">
      <c r="A25" s="224"/>
      <c r="B25" s="225" t="s">
        <v>84</v>
      </c>
      <c r="C25" s="226"/>
      <c r="D25" s="227"/>
      <c r="E25" s="228"/>
      <c r="F25" s="229"/>
      <c r="G25" s="229"/>
      <c r="H25" s="316">
        <f>SUM(I17:I24)</f>
        <v>0</v>
      </c>
      <c r="I25" s="317"/>
    </row>
    <row r="27" spans="1:53" ht="13" x14ac:dyDescent="0.3">
      <c r="B27" s="14"/>
      <c r="F27" s="230"/>
      <c r="G27" s="231"/>
      <c r="H27" s="231"/>
      <c r="I27" s="46"/>
    </row>
    <row r="28" spans="1:53" x14ac:dyDescent="0.25">
      <c r="F28" s="230"/>
      <c r="G28" s="231"/>
      <c r="H28" s="231"/>
      <c r="I28" s="46"/>
    </row>
    <row r="29" spans="1:53" x14ac:dyDescent="0.25">
      <c r="F29" s="230"/>
      <c r="G29" s="231"/>
      <c r="H29" s="231"/>
      <c r="I29" s="46"/>
    </row>
    <row r="30" spans="1:53" x14ac:dyDescent="0.25">
      <c r="F30" s="230"/>
      <c r="G30" s="231"/>
      <c r="H30" s="231"/>
      <c r="I30" s="46"/>
    </row>
    <row r="31" spans="1:53" x14ac:dyDescent="0.25">
      <c r="F31" s="230"/>
      <c r="G31" s="231"/>
      <c r="H31" s="231"/>
      <c r="I31" s="46"/>
    </row>
    <row r="32" spans="1:53" x14ac:dyDescent="0.25">
      <c r="F32" s="230"/>
      <c r="G32" s="231"/>
      <c r="H32" s="231"/>
      <c r="I32" s="46"/>
    </row>
    <row r="33" spans="6:9" x14ac:dyDescent="0.25">
      <c r="F33" s="230"/>
      <c r="G33" s="231"/>
      <c r="H33" s="231"/>
      <c r="I33" s="46"/>
    </row>
    <row r="34" spans="6:9" x14ac:dyDescent="0.25">
      <c r="F34" s="230"/>
      <c r="G34" s="231"/>
      <c r="H34" s="231"/>
      <c r="I34" s="46"/>
    </row>
    <row r="35" spans="6:9" x14ac:dyDescent="0.25">
      <c r="F35" s="230"/>
      <c r="G35" s="231"/>
      <c r="H35" s="231"/>
      <c r="I35" s="46"/>
    </row>
    <row r="36" spans="6:9" x14ac:dyDescent="0.25">
      <c r="F36" s="230"/>
      <c r="G36" s="231"/>
      <c r="H36" s="231"/>
      <c r="I36" s="46"/>
    </row>
    <row r="37" spans="6:9" x14ac:dyDescent="0.25">
      <c r="F37" s="230"/>
      <c r="G37" s="231"/>
      <c r="H37" s="231"/>
      <c r="I37" s="46"/>
    </row>
    <row r="38" spans="6:9" x14ac:dyDescent="0.25">
      <c r="F38" s="230"/>
      <c r="G38" s="231"/>
      <c r="H38" s="231"/>
      <c r="I38" s="46"/>
    </row>
    <row r="39" spans="6:9" x14ac:dyDescent="0.25">
      <c r="F39" s="230"/>
      <c r="G39" s="231"/>
      <c r="H39" s="231"/>
      <c r="I39" s="46"/>
    </row>
    <row r="40" spans="6:9" x14ac:dyDescent="0.25">
      <c r="F40" s="230"/>
      <c r="G40" s="231"/>
      <c r="H40" s="231"/>
      <c r="I40" s="46"/>
    </row>
    <row r="41" spans="6:9" x14ac:dyDescent="0.25">
      <c r="F41" s="230"/>
      <c r="G41" s="231"/>
      <c r="H41" s="231"/>
      <c r="I41" s="46"/>
    </row>
    <row r="42" spans="6:9" x14ac:dyDescent="0.25">
      <c r="F42" s="230"/>
      <c r="G42" s="231"/>
      <c r="H42" s="231"/>
      <c r="I42" s="46"/>
    </row>
    <row r="43" spans="6:9" x14ac:dyDescent="0.25">
      <c r="F43" s="230"/>
      <c r="G43" s="231"/>
      <c r="H43" s="231"/>
      <c r="I43" s="46"/>
    </row>
    <row r="44" spans="6:9" x14ac:dyDescent="0.25">
      <c r="F44" s="230"/>
      <c r="G44" s="231"/>
      <c r="H44" s="231"/>
      <c r="I44" s="46"/>
    </row>
    <row r="45" spans="6:9" x14ac:dyDescent="0.25">
      <c r="F45" s="230"/>
      <c r="G45" s="231"/>
      <c r="H45" s="231"/>
      <c r="I45" s="46"/>
    </row>
    <row r="46" spans="6:9" x14ac:dyDescent="0.25">
      <c r="F46" s="230"/>
      <c r="G46" s="231"/>
      <c r="H46" s="231"/>
      <c r="I46" s="46"/>
    </row>
    <row r="47" spans="6:9" x14ac:dyDescent="0.25">
      <c r="F47" s="230"/>
      <c r="G47" s="231"/>
      <c r="H47" s="231"/>
      <c r="I47" s="46"/>
    </row>
    <row r="48" spans="6:9" x14ac:dyDescent="0.25">
      <c r="F48" s="230"/>
      <c r="G48" s="231"/>
      <c r="H48" s="231"/>
      <c r="I48" s="46"/>
    </row>
    <row r="49" spans="6:9" x14ac:dyDescent="0.25">
      <c r="F49" s="230"/>
      <c r="G49" s="231"/>
      <c r="H49" s="231"/>
      <c r="I49" s="46"/>
    </row>
    <row r="50" spans="6:9" x14ac:dyDescent="0.25">
      <c r="F50" s="230"/>
      <c r="G50" s="231"/>
      <c r="H50" s="231"/>
      <c r="I50" s="46"/>
    </row>
    <row r="51" spans="6:9" x14ac:dyDescent="0.25">
      <c r="F51" s="230"/>
      <c r="G51" s="231"/>
      <c r="H51" s="231"/>
      <c r="I51" s="46"/>
    </row>
    <row r="52" spans="6:9" x14ac:dyDescent="0.25">
      <c r="F52" s="230"/>
      <c r="G52" s="231"/>
      <c r="H52" s="231"/>
      <c r="I52" s="46"/>
    </row>
    <row r="53" spans="6:9" x14ac:dyDescent="0.25">
      <c r="F53" s="230"/>
      <c r="G53" s="231"/>
      <c r="H53" s="231"/>
      <c r="I53" s="46"/>
    </row>
    <row r="54" spans="6:9" x14ac:dyDescent="0.25">
      <c r="F54" s="230"/>
      <c r="G54" s="231"/>
      <c r="H54" s="231"/>
      <c r="I54" s="46"/>
    </row>
    <row r="55" spans="6:9" x14ac:dyDescent="0.25">
      <c r="F55" s="230"/>
      <c r="G55" s="231"/>
      <c r="H55" s="231"/>
      <c r="I55" s="46"/>
    </row>
    <row r="56" spans="6:9" x14ac:dyDescent="0.25">
      <c r="F56" s="230"/>
      <c r="G56" s="231"/>
      <c r="H56" s="231"/>
      <c r="I56" s="46"/>
    </row>
    <row r="57" spans="6:9" x14ac:dyDescent="0.25">
      <c r="F57" s="230"/>
      <c r="G57" s="231"/>
      <c r="H57" s="231"/>
      <c r="I57" s="46"/>
    </row>
    <row r="58" spans="6:9" x14ac:dyDescent="0.25">
      <c r="F58" s="230"/>
      <c r="G58" s="231"/>
      <c r="H58" s="231"/>
      <c r="I58" s="46"/>
    </row>
    <row r="59" spans="6:9" x14ac:dyDescent="0.25">
      <c r="F59" s="230"/>
      <c r="G59" s="231"/>
      <c r="H59" s="231"/>
      <c r="I59" s="46"/>
    </row>
    <row r="60" spans="6:9" x14ac:dyDescent="0.25">
      <c r="F60" s="230"/>
      <c r="G60" s="231"/>
      <c r="H60" s="231"/>
      <c r="I60" s="46"/>
    </row>
    <row r="61" spans="6:9" x14ac:dyDescent="0.25">
      <c r="F61" s="230"/>
      <c r="G61" s="231"/>
      <c r="H61" s="231"/>
      <c r="I61" s="46"/>
    </row>
    <row r="62" spans="6:9" x14ac:dyDescent="0.25">
      <c r="F62" s="230"/>
      <c r="G62" s="231"/>
      <c r="H62" s="231"/>
      <c r="I62" s="46"/>
    </row>
    <row r="63" spans="6:9" x14ac:dyDescent="0.25">
      <c r="F63" s="230"/>
      <c r="G63" s="231"/>
      <c r="H63" s="231"/>
      <c r="I63" s="46"/>
    </row>
    <row r="64" spans="6:9" x14ac:dyDescent="0.25">
      <c r="F64" s="230"/>
      <c r="G64" s="231"/>
      <c r="H64" s="231"/>
      <c r="I64" s="46"/>
    </row>
    <row r="65" spans="6:9" x14ac:dyDescent="0.25">
      <c r="F65" s="230"/>
      <c r="G65" s="231"/>
      <c r="H65" s="231"/>
      <c r="I65" s="46"/>
    </row>
    <row r="66" spans="6:9" x14ac:dyDescent="0.25">
      <c r="F66" s="230"/>
      <c r="G66" s="231"/>
      <c r="H66" s="231"/>
      <c r="I66" s="46"/>
    </row>
    <row r="67" spans="6:9" x14ac:dyDescent="0.25">
      <c r="F67" s="230"/>
      <c r="G67" s="231"/>
      <c r="H67" s="231"/>
      <c r="I67" s="46"/>
    </row>
    <row r="68" spans="6:9" x14ac:dyDescent="0.25">
      <c r="F68" s="230"/>
      <c r="G68" s="231"/>
      <c r="H68" s="231"/>
      <c r="I68" s="46"/>
    </row>
    <row r="69" spans="6:9" x14ac:dyDescent="0.25">
      <c r="F69" s="230"/>
      <c r="G69" s="231"/>
      <c r="H69" s="231"/>
      <c r="I69" s="46"/>
    </row>
    <row r="70" spans="6:9" x14ac:dyDescent="0.25">
      <c r="F70" s="230"/>
      <c r="G70" s="231"/>
      <c r="H70" s="231"/>
      <c r="I70" s="46"/>
    </row>
    <row r="71" spans="6:9" x14ac:dyDescent="0.25">
      <c r="F71" s="230"/>
      <c r="G71" s="231"/>
      <c r="H71" s="231"/>
      <c r="I71" s="46"/>
    </row>
    <row r="72" spans="6:9" x14ac:dyDescent="0.25">
      <c r="F72" s="230"/>
      <c r="G72" s="231"/>
      <c r="H72" s="231"/>
      <c r="I72" s="46"/>
    </row>
    <row r="73" spans="6:9" x14ac:dyDescent="0.25">
      <c r="F73" s="230"/>
      <c r="G73" s="231"/>
      <c r="H73" s="231"/>
      <c r="I73" s="46"/>
    </row>
    <row r="74" spans="6:9" x14ac:dyDescent="0.25">
      <c r="F74" s="230"/>
      <c r="G74" s="231"/>
      <c r="H74" s="231"/>
      <c r="I74" s="46"/>
    </row>
    <row r="75" spans="6:9" x14ac:dyDescent="0.25">
      <c r="F75" s="230"/>
      <c r="G75" s="231"/>
      <c r="H75" s="231"/>
      <c r="I75" s="46"/>
    </row>
    <row r="76" spans="6:9" x14ac:dyDescent="0.25">
      <c r="F76" s="230"/>
      <c r="G76" s="231"/>
      <c r="H76" s="231"/>
      <c r="I76" s="46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47</vt:i4>
      </vt:variant>
    </vt:vector>
  </HeadingPairs>
  <TitlesOfParts>
    <vt:vector size="63" baseType="lpstr">
      <vt:lpstr>Stavba</vt:lpstr>
      <vt:lpstr>SO01 TIT ESIL</vt:lpstr>
      <vt:lpstr>SO01  Souhrn ESIL</vt:lpstr>
      <vt:lpstr>SO01 Pol ESIL</vt:lpstr>
      <vt:lpstr>SO01 TIT BLESK</vt:lpstr>
      <vt:lpstr>SO01 Souhrn BLESK</vt:lpstr>
      <vt:lpstr>SO01 BLESK Pol</vt:lpstr>
      <vt:lpstr>SO02 TIT ESIL</vt:lpstr>
      <vt:lpstr>SO02 Souhrn ESIL</vt:lpstr>
      <vt:lpstr>SO02  Pol ESIL</vt:lpstr>
      <vt:lpstr>SO02 TIT BLESK</vt:lpstr>
      <vt:lpstr>SO02 Souhrn BLESK</vt:lpstr>
      <vt:lpstr>SO02 BLESK Pol</vt:lpstr>
      <vt:lpstr>Nápojení RK1 a RK2</vt:lpstr>
      <vt:lpstr>Napojení RK1 a RK2 souhrn</vt:lpstr>
      <vt:lpstr>Napojení RK1 a RK2 položky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'Napojení RK1 a RK2 položky'!Názvy_tisku</vt:lpstr>
      <vt:lpstr>'Napojení RK1 a RK2 souhrn'!Názvy_tisku</vt:lpstr>
      <vt:lpstr>'SO01  Souhrn ESIL'!Názvy_tisku</vt:lpstr>
      <vt:lpstr>'SO01 BLESK Pol'!Názvy_tisku</vt:lpstr>
      <vt:lpstr>'SO01 Pol ESIL'!Názvy_tisku</vt:lpstr>
      <vt:lpstr>'SO01 Souhrn BLESK'!Názvy_tisku</vt:lpstr>
      <vt:lpstr>'SO02  Pol ESIL'!Názvy_tisku</vt:lpstr>
      <vt:lpstr>'SO02 BLESK Pol'!Názvy_tisku</vt:lpstr>
      <vt:lpstr>'SO02 Souhrn BLESK'!Názvy_tisku</vt:lpstr>
      <vt:lpstr>'SO02 Souhrn ESIL'!Názvy_tisku</vt:lpstr>
      <vt:lpstr>Stavba!Objednatel</vt:lpstr>
      <vt:lpstr>Stavba!Objekt</vt:lpstr>
      <vt:lpstr>'Nápojení RK1 a RK2'!Oblast_tisku</vt:lpstr>
      <vt:lpstr>'Napojení RK1 a RK2 položky'!Oblast_tisku</vt:lpstr>
      <vt:lpstr>'Napojení RK1 a RK2 souhrn'!Oblast_tisku</vt:lpstr>
      <vt:lpstr>'SO01  Souhrn ESIL'!Oblast_tisku</vt:lpstr>
      <vt:lpstr>'SO01 BLESK Pol'!Oblast_tisku</vt:lpstr>
      <vt:lpstr>'SO01 Pol ESIL'!Oblast_tisku</vt:lpstr>
      <vt:lpstr>'SO01 Souhrn BLESK'!Oblast_tisku</vt:lpstr>
      <vt:lpstr>'SO01 TIT BLESK'!Oblast_tisku</vt:lpstr>
      <vt:lpstr>'SO01 TIT ESIL'!Oblast_tisku</vt:lpstr>
      <vt:lpstr>'SO02  Pol ESIL'!Oblast_tisku</vt:lpstr>
      <vt:lpstr>'SO02 BLESK Pol'!Oblast_tisku</vt:lpstr>
      <vt:lpstr>'SO02 Souhrn BLESK'!Oblast_tisku</vt:lpstr>
      <vt:lpstr>'SO02 Souhrn ESIL'!Oblast_tisku</vt:lpstr>
      <vt:lpstr>'SO02 TIT BLESK'!Oblast_tisku</vt:lpstr>
      <vt:lpstr>'SO02 TIT ESIL'!Oblast_tisku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Culka ml.</dc:creator>
  <cp:lastModifiedBy>Martin Lacina</cp:lastModifiedBy>
  <dcterms:created xsi:type="dcterms:W3CDTF">2018-09-10T12:31:44Z</dcterms:created>
  <dcterms:modified xsi:type="dcterms:W3CDTF">2019-05-20T06:31:14Z</dcterms:modified>
</cp:coreProperties>
</file>